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company-my.sharepoint.com/personal/colm_allan_corteva_com/Documents/T&amp;O/EOP/"/>
    </mc:Choice>
  </mc:AlternateContent>
  <xr:revisionPtr revIDLastSave="2" documentId="8_{8528926A-57BB-4866-8437-8C0EFA5DAD4E}" xr6:coauthVersionLast="47" xr6:coauthVersionMax="47" xr10:uidLastSave="{6E832A57-CEDE-4078-A37D-F16756A60A1D}"/>
  <bookViews>
    <workbookView xWindow="-110" yWindow="-110" windowWidth="19420" windowHeight="10420" xr2:uid="{F9ADF763-CEE5-44D4-BCA2-CADA905097CD}"/>
  </bookViews>
  <sheets>
    <sheet name="Turf" sheetId="1" r:id="rId1"/>
    <sheet name="Ornament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B27" i="2"/>
  <c r="J25" i="1"/>
  <c r="J26" i="1"/>
  <c r="J26" i="2"/>
  <c r="L16" i="2"/>
  <c r="K10" i="1"/>
  <c r="K11" i="1"/>
  <c r="K16" i="1"/>
  <c r="K17" i="1"/>
  <c r="K20" i="1"/>
  <c r="K21" i="1"/>
  <c r="K22" i="1"/>
  <c r="K23" i="1"/>
  <c r="K26" i="1"/>
  <c r="K27" i="1"/>
  <c r="K29" i="1"/>
  <c r="K30" i="1"/>
  <c r="K31" i="1"/>
  <c r="J23" i="2"/>
  <c r="J24" i="2"/>
  <c r="J11" i="2"/>
  <c r="J12" i="2"/>
  <c r="J13" i="2"/>
  <c r="J29" i="1"/>
  <c r="L29" i="1" l="1"/>
  <c r="K24" i="2" l="1"/>
  <c r="L24" i="2" s="1"/>
  <c r="K23" i="2"/>
  <c r="L23" i="2" s="1"/>
  <c r="K22" i="2"/>
  <c r="L22" i="2" s="1"/>
  <c r="J21" i="2"/>
  <c r="K21" i="2" s="1"/>
  <c r="L21" i="2" s="1"/>
  <c r="K20" i="2"/>
  <c r="L20" i="2" s="1"/>
  <c r="J19" i="2"/>
  <c r="K19" i="2" s="1"/>
  <c r="L19" i="2" s="1"/>
  <c r="J18" i="2"/>
  <c r="K18" i="2" s="1"/>
  <c r="L18" i="2" s="1"/>
  <c r="J17" i="2"/>
  <c r="K17" i="2" s="1"/>
  <c r="J16" i="2"/>
  <c r="K16" i="2" s="1"/>
  <c r="J15" i="2"/>
  <c r="K15" i="2" s="1"/>
  <c r="L15" i="2" s="1"/>
  <c r="J14" i="2"/>
  <c r="K14" i="2" s="1"/>
  <c r="L14" i="2" s="1"/>
  <c r="K13" i="2"/>
  <c r="K12" i="2"/>
  <c r="K11" i="2"/>
  <c r="K10" i="2"/>
  <c r="L10" i="2" s="1"/>
  <c r="J9" i="2"/>
  <c r="K9" i="2" s="1"/>
  <c r="L9" i="2" s="1"/>
  <c r="J8" i="2"/>
  <c r="K8" i="2" s="1"/>
  <c r="J7" i="2"/>
  <c r="K7" i="2" s="1"/>
  <c r="J34" i="1"/>
  <c r="B35" i="1" s="1"/>
  <c r="J31" i="1"/>
  <c r="L31" i="1" s="1"/>
  <c r="L30" i="1"/>
  <c r="J28" i="1"/>
  <c r="J27" i="1"/>
  <c r="L27" i="1" s="1"/>
  <c r="L26" i="1"/>
  <c r="J24" i="1"/>
  <c r="J23" i="1"/>
  <c r="L23" i="1" s="1"/>
  <c r="L22" i="1"/>
  <c r="J21" i="1"/>
  <c r="L21" i="1" s="1"/>
  <c r="J20" i="1"/>
  <c r="L20" i="1" s="1"/>
  <c r="J19" i="1"/>
  <c r="K19" i="1" s="1"/>
  <c r="J18" i="1"/>
  <c r="K18" i="1" s="1"/>
  <c r="J17" i="1"/>
  <c r="L17" i="1" s="1"/>
  <c r="J16" i="1"/>
  <c r="L16" i="1" s="1"/>
  <c r="J15" i="1"/>
  <c r="J14" i="1"/>
  <c r="K14" i="1" s="1"/>
  <c r="L12" i="1" s="1"/>
  <c r="J13" i="1"/>
  <c r="K13" i="1" s="1"/>
  <c r="J12" i="1"/>
  <c r="K12" i="1" s="1"/>
  <c r="J11" i="1"/>
  <c r="L11" i="1" s="1"/>
  <c r="L10" i="1"/>
  <c r="J9" i="1"/>
  <c r="K9" i="1" s="1"/>
  <c r="L9" i="1" s="1"/>
  <c r="J8" i="1"/>
  <c r="K8" i="1" s="1"/>
  <c r="J7" i="1"/>
  <c r="K7" i="1" s="1"/>
  <c r="K25" i="1" l="1"/>
  <c r="L25" i="1" s="1"/>
  <c r="L11" i="2"/>
  <c r="K24" i="1"/>
  <c r="L24" i="1" s="1"/>
  <c r="K32" i="1"/>
  <c r="L32" i="1" s="1"/>
  <c r="K28" i="1"/>
  <c r="L28" i="1" s="1"/>
  <c r="K15" i="1"/>
  <c r="L15" i="1" s="1"/>
  <c r="L7" i="1"/>
  <c r="L7" i="2"/>
  <c r="L18" i="1"/>
  <c r="D38" i="1"/>
  <c r="K26" i="2"/>
  <c r="L26" i="2" l="1"/>
  <c r="K34" i="1"/>
  <c r="L34" i="1"/>
  <c r="D30" i="2"/>
  <c r="J38" i="1" l="1"/>
  <c r="J41" i="1" s="1"/>
  <c r="J30" i="2"/>
  <c r="J33" i="2" s="1"/>
</calcChain>
</file>

<file path=xl/sharedStrings.xml><?xml version="1.0" encoding="utf-8"?>
<sst xmlns="http://schemas.openxmlformats.org/spreadsheetml/2006/main" count="238" uniqueCount="62">
  <si>
    <t>CALCULATE YOUR REBATE</t>
  </si>
  <si>
    <t>REBATE
PER UNIT</t>
  </si>
  <si>
    <t>TOTAL
REBATE</t>
  </si>
  <si>
    <t>FUNGICIDES</t>
  </si>
  <si>
    <t>4 units</t>
  </si>
  <si>
    <t>x</t>
  </si>
  <si>
    <t>=</t>
  </si>
  <si>
    <t>2 units</t>
  </si>
  <si>
    <t>1 unit</t>
  </si>
  <si>
    <t>qt.</t>
  </si>
  <si>
    <t>TOTAL</t>
  </si>
  <si>
    <t>CALCULATE YOUR BONUS</t>
  </si>
  <si>
    <t>BONUS</t>
  </si>
  <si>
    <t>GRAND TOTAL</t>
  </si>
  <si>
    <t>pint</t>
  </si>
  <si>
    <t>8 units</t>
  </si>
  <si>
    <t>lb</t>
  </si>
  <si>
    <t>32 units</t>
  </si>
  <si>
    <t>gal</t>
  </si>
  <si>
    <t>VPK</t>
  </si>
  <si>
    <t>10 bags</t>
  </si>
  <si>
    <t>Snapshot 2.5TG Specialty Herbicide</t>
  </si>
  <si>
    <t>INSECTICIDES</t>
  </si>
  <si>
    <t>PRE-EMERGE HERBICIDES</t>
  </si>
  <si>
    <t>POST-EMERGE HERBICIDES</t>
  </si>
  <si>
    <t>* Orders below each unit minimum will not qualify for the rebate for that specific package size only.</t>
  </si>
  <si>
    <t>Portfolio Bonus Tracker</t>
  </si>
  <si>
    <t>1 drum</t>
  </si>
  <si>
    <t>REBATE</t>
  </si>
  <si>
    <t>Products Purchased</t>
  </si>
  <si>
    <t>Portfolio Bonus</t>
  </si>
  <si>
    <t>4+</t>
  </si>
  <si>
    <t>2023 Corteva Ultimate Rewards Program</t>
  </si>
  <si>
    <t>DATES: October 1, 2023 - December 31, 2023</t>
  </si>
  <si>
    <t>Eagle® 20EW specialty fungicide</t>
  </si>
  <si>
    <t>Enter # of Units</t>
  </si>
  <si>
    <t>Minimum # of Units</t>
  </si>
  <si>
    <t>Unit Size</t>
  </si>
  <si>
    <t>Participating Products</t>
  </si>
  <si>
    <t>Fore® 80WP Rainshield specialty fungicide</t>
  </si>
  <si>
    <t>Dimension® 2EW specialty herbicide</t>
  </si>
  <si>
    <t>Dimension Ultra 40 WP specialty herbicide</t>
  </si>
  <si>
    <t>Crew™ specialty herbicide</t>
  </si>
  <si>
    <t>Dimension 2EW + Defendor® specialty herbicide Value Pak</t>
  </si>
  <si>
    <t>Gallery® 75DF specialty herbicide</t>
  </si>
  <si>
    <t>Gallery SC specialty herbicide</t>
  </si>
  <si>
    <t>qt</t>
  </si>
  <si>
    <t>Kerb® SC T&amp;O specialty herbicide</t>
  </si>
  <si>
    <t>Confront® specialty herbicide</t>
  </si>
  <si>
    <t>Defendor® specialty herbicide</t>
  </si>
  <si>
    <t>GameOn® specialty herbicide</t>
  </si>
  <si>
    <t>Lontrel® T&amp;O specialty herbicide</t>
  </si>
  <si>
    <t>NativeKlean® specialty herbicide</t>
  </si>
  <si>
    <t>Sapphire® specialty herbicide</t>
  </si>
  <si>
    <t>Turflon® Ester Ultra specialty herbicide</t>
  </si>
  <si>
    <t>Conserve® SC specialty insecticide</t>
  </si>
  <si>
    <t>Matchpoint® specialty insecticide</t>
  </si>
  <si>
    <t>ORNAMENTAL</t>
  </si>
  <si>
    <t>XXpire® Insecticide</t>
  </si>
  <si>
    <t>Snapshot® 2.5TG specialty herbicide</t>
  </si>
  <si>
    <t>X</t>
  </si>
  <si>
    <t>TURF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</si>
</sst>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.0_);_(* \(#,##0.0\);_(* &quot;-&quot;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</font>
    <font>
      <sz val="14"/>
      <color rgb="FF525759"/>
      <name val="Calibri"/>
      <family val="2"/>
    </font>
    <font>
      <b/>
      <sz val="28"/>
      <color theme="0"/>
      <name val="Calibri"/>
      <family val="2"/>
    </font>
    <font>
      <b/>
      <sz val="13"/>
      <color rgb="FF292627"/>
      <name val="Calibri"/>
      <family val="2"/>
    </font>
    <font>
      <b/>
      <sz val="14"/>
      <color theme="1"/>
      <name val="Calibri"/>
      <family val="2"/>
    </font>
    <font>
      <b/>
      <sz val="12"/>
      <name val="Calibri"/>
      <family val="2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4"/>
      <color theme="0"/>
      <name val="Calibri"/>
      <family val="2"/>
    </font>
    <font>
      <b/>
      <i/>
      <sz val="12"/>
      <color theme="0"/>
      <name val="Calibri"/>
      <family val="2"/>
    </font>
    <font>
      <b/>
      <i/>
      <sz val="12"/>
      <color rgb="FF2A2D30"/>
      <name val="Calibri"/>
      <family val="2"/>
    </font>
    <font>
      <sz val="10"/>
      <color rgb="FF2A2D30"/>
      <name val="Calibri"/>
      <family val="2"/>
    </font>
    <font>
      <b/>
      <sz val="10"/>
      <color rgb="FF2A2D30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i/>
      <sz val="9"/>
      <color rgb="FF2A2D30"/>
      <name val="Calibri"/>
      <family val="2"/>
    </font>
    <font>
      <b/>
      <i/>
      <sz val="14"/>
      <color rgb="FF2A2D30"/>
      <name val="Calibri"/>
      <family val="2"/>
    </font>
    <font>
      <b/>
      <sz val="14"/>
      <color rgb="FF2A2D30"/>
      <name val="Calibri"/>
      <family val="2"/>
    </font>
    <font>
      <b/>
      <sz val="14"/>
      <color rgb="FFD94038"/>
      <name val="Calibri"/>
      <family val="2"/>
    </font>
    <font>
      <b/>
      <sz val="20"/>
      <color theme="0"/>
      <name val="Calibri"/>
      <family val="2"/>
    </font>
    <font>
      <sz val="14"/>
      <color theme="0"/>
      <name val="Calibri"/>
      <family val="2"/>
    </font>
    <font>
      <b/>
      <i/>
      <sz val="14"/>
      <color theme="0"/>
      <name val="Calibri"/>
      <family val="2"/>
    </font>
    <font>
      <i/>
      <sz val="14"/>
      <color theme="1"/>
      <name val="Calibri"/>
      <family val="2"/>
    </font>
    <font>
      <i/>
      <sz val="11"/>
      <color rgb="FF2A2D30"/>
      <name val="Calibri"/>
      <family val="2"/>
    </font>
    <font>
      <sz val="11"/>
      <color rgb="FF2A2D30"/>
      <name val="Calibri"/>
      <family val="2"/>
    </font>
    <font>
      <b/>
      <i/>
      <sz val="14"/>
      <color theme="1"/>
      <name val="Calibri"/>
      <family val="2"/>
    </font>
    <font>
      <sz val="14"/>
      <color rgb="FF2A2D30"/>
      <name val="Calibri"/>
      <family val="2"/>
    </font>
    <font>
      <i/>
      <sz val="14"/>
      <color rgb="FF2A2D30"/>
      <name val="Calibri"/>
      <family val="2"/>
    </font>
    <font>
      <sz val="9"/>
      <color rgb="FF2A2D30"/>
      <name val="Calibri"/>
      <family val="2"/>
    </font>
    <font>
      <b/>
      <sz val="12"/>
      <color rgb="FF2A2D30"/>
      <name val="Calibri"/>
      <family val="2"/>
    </font>
    <font>
      <sz val="8"/>
      <color rgb="FF2A2D30"/>
      <name val="Calibri"/>
      <family val="2"/>
    </font>
    <font>
      <sz val="12"/>
      <color theme="1"/>
      <name val="Calibri"/>
      <family val="2"/>
    </font>
    <font>
      <sz val="14"/>
      <name val="Calibri"/>
      <family val="2"/>
    </font>
    <font>
      <b/>
      <i/>
      <sz val="16"/>
      <color rgb="FF2A2D30"/>
      <name val="Calibri"/>
      <family val="2"/>
    </font>
    <font>
      <b/>
      <sz val="16"/>
      <color rgb="FF2A2D30"/>
      <name val="Calibri"/>
      <family val="2"/>
    </font>
    <font>
      <b/>
      <sz val="14"/>
      <color theme="0"/>
      <name val="Calibri"/>
      <family val="2"/>
      <scheme val="minor"/>
    </font>
    <font>
      <b/>
      <sz val="18"/>
      <color theme="0"/>
      <name val="Calibri"/>
      <family val="2"/>
    </font>
    <font>
      <b/>
      <i/>
      <sz val="14"/>
      <color rgb="FFC00000"/>
      <name val="Calibri"/>
      <family val="2"/>
    </font>
    <font>
      <b/>
      <sz val="11"/>
      <color rgb="FF2A2D30"/>
      <name val="Calibri"/>
      <family val="2"/>
    </font>
    <font>
      <b/>
      <i/>
      <sz val="10"/>
      <color rgb="FFFF000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9262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464242"/>
        <bgColor indexed="64"/>
      </patternFill>
    </fill>
    <fill>
      <patternFill patternType="solid">
        <fgColor rgb="FFD1D3D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87BF6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7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2" fillId="3" borderId="0" xfId="0" applyFont="1" applyFill="1" applyProtection="1"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2" borderId="0" xfId="0" applyFont="1" applyFill="1" applyProtection="1">
      <protection locked="0"/>
    </xf>
    <xf numFmtId="0" fontId="11" fillId="7" borderId="0" xfId="0" applyFont="1" applyFill="1" applyAlignment="1" applyProtection="1">
      <alignment horizontal="left" vertical="center" indent="1"/>
      <protection locked="0"/>
    </xf>
    <xf numFmtId="0" fontId="10" fillId="0" borderId="0" xfId="0" applyFont="1" applyProtection="1">
      <protection locked="0"/>
    </xf>
    <xf numFmtId="0" fontId="13" fillId="2" borderId="0" xfId="0" applyFont="1" applyFill="1" applyAlignment="1" applyProtection="1">
      <alignment horizontal="right" vertical="center"/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0" fontId="15" fillId="7" borderId="0" xfId="0" applyFont="1" applyFill="1" applyAlignment="1" applyProtection="1">
      <alignment horizontal="right" vertical="center"/>
      <protection locked="0"/>
    </xf>
    <xf numFmtId="0" fontId="15" fillId="7" borderId="0" xfId="0" applyFont="1" applyFill="1" applyAlignment="1" applyProtection="1">
      <alignment horizontal="left" vertical="center"/>
      <protection locked="0"/>
    </xf>
    <xf numFmtId="0" fontId="15" fillId="7" borderId="0" xfId="0" applyFont="1" applyFill="1" applyAlignment="1" applyProtection="1">
      <alignment horizontal="left" vertical="center" indent="3"/>
      <protection locked="0"/>
    </xf>
    <xf numFmtId="0" fontId="16" fillId="7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left" vertical="center" indent="3"/>
      <protection locked="0"/>
    </xf>
    <xf numFmtId="0" fontId="15" fillId="7" borderId="0" xfId="0" applyFont="1" applyFill="1" applyAlignment="1" applyProtection="1">
      <alignment vertical="center"/>
      <protection locked="0"/>
    </xf>
    <xf numFmtId="0" fontId="18" fillId="8" borderId="0" xfId="0" applyFont="1" applyFill="1" applyAlignment="1" applyProtection="1">
      <alignment horizontal="right" vertical="center" wrapText="1"/>
      <protection locked="0"/>
    </xf>
    <xf numFmtId="164" fontId="19" fillId="8" borderId="0" xfId="0" quotePrefix="1" applyNumberFormat="1" applyFont="1" applyFill="1" applyAlignment="1" applyProtection="1">
      <alignment horizontal="center" vertical="center" wrapText="1"/>
      <protection locked="0"/>
    </xf>
    <xf numFmtId="164" fontId="19" fillId="2" borderId="0" xfId="0" quotePrefix="1" applyNumberFormat="1" applyFont="1" applyFill="1" applyAlignment="1" applyProtection="1">
      <alignment horizontal="center" vertical="center"/>
      <protection hidden="1"/>
    </xf>
    <xf numFmtId="0" fontId="20" fillId="2" borderId="0" xfId="0" applyFont="1" applyFill="1" applyAlignment="1" applyProtection="1">
      <alignment horizontal="right" vertical="center" indent="15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22" fillId="2" borderId="0" xfId="0" applyFont="1" applyFill="1" applyAlignment="1" applyProtection="1">
      <alignment horizontal="center"/>
      <protection locked="0"/>
    </xf>
    <xf numFmtId="0" fontId="23" fillId="2" borderId="0" xfId="0" applyFont="1" applyFill="1" applyAlignment="1" applyProtection="1">
      <alignment vertical="center" wrapText="1"/>
      <protection locked="0"/>
    </xf>
    <xf numFmtId="0" fontId="24" fillId="2" borderId="0" xfId="0" applyFont="1" applyFill="1" applyAlignment="1" applyProtection="1">
      <alignment vertical="center" wrapText="1"/>
      <protection locked="0"/>
    </xf>
    <xf numFmtId="164" fontId="25" fillId="2" borderId="0" xfId="1" applyNumberFormat="1" applyFont="1" applyFill="1" applyBorder="1" applyAlignment="1" applyProtection="1">
      <alignment horizontal="center" vertical="center"/>
      <protection hidden="1"/>
    </xf>
    <xf numFmtId="9" fontId="25" fillId="2" borderId="0" xfId="1" applyFont="1" applyFill="1" applyBorder="1" applyAlignment="1" applyProtection="1">
      <alignment horizontal="center" vertical="center"/>
      <protection hidden="1"/>
    </xf>
    <xf numFmtId="164" fontId="26" fillId="2" borderId="0" xfId="0" applyNumberFormat="1" applyFont="1" applyFill="1" applyAlignment="1" applyProtection="1">
      <alignment horizontal="center" vertical="center"/>
      <protection hidden="1"/>
    </xf>
    <xf numFmtId="0" fontId="27" fillId="2" borderId="0" xfId="0" applyFont="1" applyFill="1" applyAlignment="1" applyProtection="1">
      <alignment horizontal="center" vertical="center"/>
      <protection locked="0"/>
    </xf>
    <xf numFmtId="0" fontId="28" fillId="2" borderId="0" xfId="0" applyFont="1" applyFill="1" applyProtection="1">
      <protection locked="0"/>
    </xf>
    <xf numFmtId="0" fontId="29" fillId="2" borderId="0" xfId="0" applyFont="1" applyFill="1" applyAlignment="1" applyProtection="1">
      <alignment vertical="center" wrapText="1"/>
      <protection locked="0"/>
    </xf>
    <xf numFmtId="0" fontId="30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31" fillId="2" borderId="0" xfId="0" applyFont="1" applyFill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32" fillId="2" borderId="0" xfId="0" applyFont="1" applyFill="1" applyAlignment="1" applyProtection="1">
      <alignment horizontal="left" wrapText="1"/>
      <protection locked="0"/>
    </xf>
    <xf numFmtId="0" fontId="2" fillId="0" borderId="0" xfId="0" applyFont="1" applyAlignment="1" applyProtection="1">
      <alignment wrapText="1"/>
      <protection locked="0"/>
    </xf>
    <xf numFmtId="0" fontId="13" fillId="2" borderId="0" xfId="0" applyFont="1" applyFill="1" applyAlignment="1" applyProtection="1">
      <alignment horizontal="right" vertical="center" wrapText="1"/>
      <protection locked="0"/>
    </xf>
    <xf numFmtId="0" fontId="13" fillId="2" borderId="0" xfId="0" applyFont="1" applyFill="1" applyAlignment="1" applyProtection="1">
      <alignment horizontal="left" vertical="center" wrapText="1"/>
      <protection locked="0"/>
    </xf>
    <xf numFmtId="0" fontId="13" fillId="9" borderId="0" xfId="0" applyFont="1" applyFill="1" applyAlignment="1" applyProtection="1">
      <alignment horizontal="right" vertical="center"/>
      <protection locked="0"/>
    </xf>
    <xf numFmtId="0" fontId="13" fillId="9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 applyProtection="1">
      <alignment vertical="center" wrapText="1"/>
      <protection locked="0"/>
    </xf>
    <xf numFmtId="0" fontId="12" fillId="9" borderId="0" xfId="0" applyFont="1" applyFill="1" applyAlignment="1" applyProtection="1">
      <alignment vertical="center" wrapText="1"/>
      <protection locked="0"/>
    </xf>
    <xf numFmtId="0" fontId="13" fillId="9" borderId="0" xfId="0" applyFont="1" applyFill="1" applyAlignment="1" applyProtection="1">
      <alignment horizontal="left" vertical="center" indent="3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wrapText="1"/>
      <protection locked="0"/>
    </xf>
    <xf numFmtId="0" fontId="33" fillId="2" borderId="0" xfId="0" applyFont="1" applyFill="1" applyAlignment="1" applyProtection="1">
      <alignment horizontal="center" vertical="center"/>
      <protection locked="0"/>
    </xf>
    <xf numFmtId="38" fontId="31" fillId="2" borderId="0" xfId="0" applyNumberFormat="1" applyFont="1" applyFill="1" applyAlignment="1" applyProtection="1">
      <alignment horizontal="center" vertical="center"/>
      <protection hidden="1"/>
    </xf>
    <xf numFmtId="0" fontId="33" fillId="2" borderId="0" xfId="0" applyFont="1" applyFill="1" applyAlignment="1">
      <alignment horizontal="center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3" fontId="31" fillId="2" borderId="0" xfId="0" quotePrefix="1" applyNumberFormat="1" applyFont="1" applyFill="1" applyAlignment="1" applyProtection="1">
      <alignment horizontal="center" vertical="center"/>
      <protection hidden="1"/>
    </xf>
    <xf numFmtId="0" fontId="21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 wrapText="1"/>
      <protection locked="0"/>
    </xf>
    <xf numFmtId="0" fontId="34" fillId="2" borderId="0" xfId="0" applyFont="1" applyFill="1" applyAlignment="1" applyProtection="1">
      <alignment horizontal="center"/>
      <protection locked="0"/>
    </xf>
    <xf numFmtId="0" fontId="0" fillId="2" borderId="0" xfId="0" applyFill="1"/>
    <xf numFmtId="44" fontId="16" fillId="7" borderId="0" xfId="3" applyFont="1" applyFill="1" applyAlignment="1" applyProtection="1">
      <alignment horizontal="center" vertical="center"/>
      <protection locked="0"/>
    </xf>
    <xf numFmtId="44" fontId="19" fillId="2" borderId="0" xfId="3" quotePrefix="1" applyFont="1" applyFill="1" applyAlignment="1" applyProtection="1">
      <alignment horizontal="center" vertical="center"/>
      <protection hidden="1"/>
    </xf>
    <xf numFmtId="0" fontId="21" fillId="3" borderId="0" xfId="0" applyFont="1" applyFill="1" applyAlignment="1" applyProtection="1">
      <alignment vertical="center" wrapText="1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0" fontId="15" fillId="7" borderId="0" xfId="0" applyFont="1" applyFill="1" applyAlignment="1" applyProtection="1">
      <alignment horizontal="center" vertical="center"/>
      <protection locked="0"/>
    </xf>
    <xf numFmtId="0" fontId="31" fillId="2" borderId="0" xfId="0" applyFont="1" applyFill="1" applyAlignment="1" applyProtection="1">
      <alignment horizontal="center" wrapText="1"/>
      <protection locked="0"/>
    </xf>
    <xf numFmtId="0" fontId="0" fillId="2" borderId="0" xfId="0" applyFill="1" applyAlignment="1">
      <alignment horizontal="center"/>
    </xf>
    <xf numFmtId="44" fontId="2" fillId="2" borderId="0" xfId="3" applyFont="1" applyFill="1" applyProtection="1">
      <protection locked="0"/>
    </xf>
    <xf numFmtId="44" fontId="3" fillId="2" borderId="0" xfId="3" applyFont="1" applyFill="1" applyAlignment="1" applyProtection="1">
      <alignment vertical="top" wrapText="1"/>
      <protection locked="0"/>
    </xf>
    <xf numFmtId="44" fontId="15" fillId="7" borderId="0" xfId="3" applyFont="1" applyFill="1" applyAlignment="1" applyProtection="1">
      <alignment vertical="center"/>
      <protection locked="0"/>
    </xf>
    <xf numFmtId="44" fontId="0" fillId="2" borderId="0" xfId="3" applyFont="1" applyFill="1"/>
    <xf numFmtId="0" fontId="13" fillId="16" borderId="0" xfId="0" applyFont="1" applyFill="1" applyAlignment="1" applyProtection="1">
      <alignment horizontal="right" vertical="center" wrapText="1"/>
      <protection locked="0"/>
    </xf>
    <xf numFmtId="0" fontId="13" fillId="16" borderId="0" xfId="0" applyFont="1" applyFill="1" applyAlignment="1" applyProtection="1">
      <alignment horizontal="left" vertical="center" wrapText="1"/>
      <protection locked="0"/>
    </xf>
    <xf numFmtId="0" fontId="13" fillId="16" borderId="0" xfId="0" applyFont="1" applyFill="1" applyAlignment="1" applyProtection="1">
      <alignment horizontal="left" vertical="center" indent="3"/>
      <protection locked="0"/>
    </xf>
    <xf numFmtId="0" fontId="13" fillId="16" borderId="0" xfId="0" applyFont="1" applyFill="1" applyAlignment="1" applyProtection="1">
      <alignment horizontal="right" vertical="center"/>
      <protection locked="0"/>
    </xf>
    <xf numFmtId="0" fontId="13" fillId="16" borderId="0" xfId="0" applyFont="1" applyFill="1" applyAlignment="1" applyProtection="1">
      <alignment horizontal="left" vertical="center"/>
      <protection locked="0"/>
    </xf>
    <xf numFmtId="0" fontId="13" fillId="16" borderId="0" xfId="0" applyFont="1" applyFill="1" applyAlignment="1" applyProtection="1">
      <alignment horizontal="left" vertical="center" wrapText="1" indent="3"/>
      <protection locked="0"/>
    </xf>
    <xf numFmtId="44" fontId="13" fillId="12" borderId="0" xfId="3" applyFont="1" applyFill="1" applyBorder="1" applyAlignment="1" applyProtection="1">
      <alignment horizontal="right" vertical="center" indent="3"/>
      <protection locked="0"/>
    </xf>
    <xf numFmtId="0" fontId="13" fillId="12" borderId="0" xfId="0" applyFont="1" applyFill="1" applyBorder="1" applyAlignment="1" applyProtection="1">
      <alignment horizontal="center" vertical="center"/>
      <protection locked="0"/>
    </xf>
    <xf numFmtId="43" fontId="0" fillId="14" borderId="0" xfId="2" applyFont="1" applyFill="1" applyBorder="1" applyAlignment="1">
      <alignment horizontal="center" vertical="center"/>
    </xf>
    <xf numFmtId="8" fontId="14" fillId="12" borderId="0" xfId="0" applyNumberFormat="1" applyFont="1" applyFill="1" applyBorder="1" applyAlignment="1" applyProtection="1">
      <alignment horizontal="center" vertical="center"/>
      <protection hidden="1"/>
    </xf>
    <xf numFmtId="44" fontId="14" fillId="12" borderId="0" xfId="3" applyFont="1" applyFill="1" applyBorder="1" applyAlignment="1" applyProtection="1">
      <alignment horizontal="center" vertical="center"/>
      <protection hidden="1"/>
    </xf>
    <xf numFmtId="44" fontId="13" fillId="17" borderId="0" xfId="3" applyFont="1" applyFill="1" applyBorder="1" applyAlignment="1" applyProtection="1">
      <alignment horizontal="right" vertical="center" indent="3"/>
      <protection locked="0"/>
    </xf>
    <xf numFmtId="0" fontId="13" fillId="17" borderId="0" xfId="0" applyFont="1" applyFill="1" applyBorder="1" applyAlignment="1" applyProtection="1">
      <alignment horizontal="center" vertical="center"/>
      <protection locked="0"/>
    </xf>
    <xf numFmtId="43" fontId="0" fillId="13" borderId="0" xfId="2" applyFont="1" applyFill="1" applyBorder="1" applyAlignment="1">
      <alignment horizontal="center" vertical="center"/>
    </xf>
    <xf numFmtId="0" fontId="13" fillId="17" borderId="0" xfId="0" quotePrefix="1" applyFont="1" applyFill="1" applyBorder="1" applyAlignment="1" applyProtection="1">
      <alignment horizontal="center" vertical="center"/>
      <protection locked="0"/>
    </xf>
    <xf numFmtId="44" fontId="14" fillId="17" borderId="0" xfId="3" applyFont="1" applyFill="1" applyBorder="1" applyAlignment="1" applyProtection="1">
      <alignment horizontal="center" vertical="center"/>
      <protection hidden="1"/>
    </xf>
    <xf numFmtId="0" fontId="11" fillId="15" borderId="1" xfId="0" applyFont="1" applyFill="1" applyBorder="1" applyAlignment="1" applyProtection="1">
      <alignment horizontal="left" vertical="center" indent="1"/>
      <protection locked="0"/>
    </xf>
    <xf numFmtId="0" fontId="15" fillId="15" borderId="2" xfId="0" applyFont="1" applyFill="1" applyBorder="1" applyAlignment="1" applyProtection="1">
      <alignment horizontal="right" vertical="center"/>
      <protection locked="0"/>
    </xf>
    <xf numFmtId="0" fontId="15" fillId="15" borderId="2" xfId="0" applyFont="1" applyFill="1" applyBorder="1" applyAlignment="1" applyProtection="1">
      <alignment horizontal="left" vertical="center"/>
      <protection locked="0"/>
    </xf>
    <xf numFmtId="0" fontId="15" fillId="15" borderId="2" xfId="0" applyFont="1" applyFill="1" applyBorder="1" applyAlignment="1" applyProtection="1">
      <alignment horizontal="left" vertical="center" indent="3"/>
      <protection locked="0"/>
    </xf>
    <xf numFmtId="44" fontId="15" fillId="15" borderId="2" xfId="3" applyFont="1" applyFill="1" applyBorder="1" applyAlignment="1" applyProtection="1">
      <alignment horizontal="right" vertical="center" indent="2"/>
      <protection locked="0"/>
    </xf>
    <xf numFmtId="0" fontId="15" fillId="15" borderId="2" xfId="0" applyFont="1" applyFill="1" applyBorder="1" applyAlignment="1" applyProtection="1">
      <alignment horizontal="center" vertical="center"/>
      <protection locked="0"/>
    </xf>
    <xf numFmtId="165" fontId="15" fillId="15" borderId="2" xfId="2" applyNumberFormat="1" applyFont="1" applyFill="1" applyBorder="1" applyAlignment="1" applyProtection="1">
      <alignment horizontal="left" vertical="center"/>
      <protection locked="0"/>
    </xf>
    <xf numFmtId="44" fontId="16" fillId="15" borderId="3" xfId="3" applyFont="1" applyFill="1" applyBorder="1" applyAlignment="1" applyProtection="1">
      <alignment horizontal="center" vertical="center"/>
      <protection locked="0"/>
    </xf>
    <xf numFmtId="0" fontId="37" fillId="11" borderId="4" xfId="0" applyFont="1" applyFill="1" applyBorder="1"/>
    <xf numFmtId="0" fontId="11" fillId="11" borderId="5" xfId="0" applyFont="1" applyFill="1" applyBorder="1" applyAlignment="1" applyProtection="1">
      <alignment horizontal="left" vertical="center" indent="1"/>
      <protection locked="0"/>
    </xf>
    <xf numFmtId="44" fontId="37" fillId="11" borderId="4" xfId="3" applyFont="1" applyFill="1" applyBorder="1"/>
    <xf numFmtId="0" fontId="37" fillId="11" borderId="4" xfId="0" applyFont="1" applyFill="1" applyBorder="1" applyAlignment="1">
      <alignment horizontal="center"/>
    </xf>
    <xf numFmtId="0" fontId="37" fillId="11" borderId="6" xfId="0" applyFont="1" applyFill="1" applyBorder="1"/>
    <xf numFmtId="0" fontId="7" fillId="4" borderId="1" xfId="0" applyFont="1" applyFill="1" applyBorder="1" applyAlignment="1" applyProtection="1">
      <alignment horizontal="left" vertical="center" indent="1"/>
      <protection locked="0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13" borderId="2" xfId="0" applyFont="1" applyFill="1" applyBorder="1" applyAlignment="1" applyProtection="1">
      <alignment horizontal="center" vertical="center" wrapText="1"/>
      <protection locked="0"/>
    </xf>
    <xf numFmtId="0" fontId="8" fillId="6" borderId="2" xfId="0" applyFont="1" applyFill="1" applyBorder="1" applyAlignment="1" applyProtection="1">
      <alignment horizontal="center" vertical="center"/>
      <protection locked="0"/>
    </xf>
    <xf numFmtId="0" fontId="8" fillId="6" borderId="3" xfId="0" applyFont="1" applyFill="1" applyBorder="1" applyAlignment="1" applyProtection="1">
      <alignment horizontal="center" vertical="center" wrapText="1"/>
      <protection locked="0"/>
    </xf>
    <xf numFmtId="0" fontId="12" fillId="16" borderId="0" xfId="0" applyFont="1" applyFill="1" applyAlignment="1" applyProtection="1">
      <alignment vertical="center" wrapText="1"/>
      <protection locked="0"/>
    </xf>
    <xf numFmtId="0" fontId="11" fillId="18" borderId="1" xfId="0" applyFont="1" applyFill="1" applyBorder="1" applyAlignment="1" applyProtection="1">
      <alignment horizontal="left" vertical="center" indent="1"/>
      <protection locked="0"/>
    </xf>
    <xf numFmtId="0" fontId="15" fillId="18" borderId="2" xfId="0" applyFont="1" applyFill="1" applyBorder="1" applyAlignment="1" applyProtection="1">
      <alignment horizontal="right" vertical="center"/>
      <protection locked="0"/>
    </xf>
    <xf numFmtId="0" fontId="15" fillId="18" borderId="2" xfId="0" applyFont="1" applyFill="1" applyBorder="1" applyAlignment="1" applyProtection="1">
      <alignment horizontal="left" vertical="center"/>
      <protection locked="0"/>
    </xf>
    <xf numFmtId="0" fontId="15" fillId="18" borderId="2" xfId="0" applyFont="1" applyFill="1" applyBorder="1" applyAlignment="1" applyProtection="1">
      <alignment horizontal="left" vertical="center" indent="3"/>
      <protection locked="0"/>
    </xf>
    <xf numFmtId="44" fontId="15" fillId="18" borderId="2" xfId="3" applyFont="1" applyFill="1" applyBorder="1" applyAlignment="1" applyProtection="1">
      <alignment horizontal="right" vertical="center" indent="2"/>
      <protection locked="0"/>
    </xf>
    <xf numFmtId="0" fontId="15" fillId="18" borderId="2" xfId="0" applyFont="1" applyFill="1" applyBorder="1" applyAlignment="1" applyProtection="1">
      <alignment horizontal="center" vertical="center"/>
      <protection locked="0"/>
    </xf>
    <xf numFmtId="165" fontId="15" fillId="18" borderId="2" xfId="2" applyNumberFormat="1" applyFont="1" applyFill="1" applyBorder="1" applyAlignment="1" applyProtection="1">
      <alignment horizontal="left" vertical="center"/>
      <protection locked="0"/>
    </xf>
    <xf numFmtId="44" fontId="16" fillId="18" borderId="3" xfId="3" applyFont="1" applyFill="1" applyBorder="1" applyAlignment="1" applyProtection="1">
      <alignment horizontal="center" vertical="center"/>
      <protection locked="0"/>
    </xf>
    <xf numFmtId="0" fontId="11" fillId="19" borderId="1" xfId="0" applyFont="1" applyFill="1" applyBorder="1" applyAlignment="1" applyProtection="1">
      <alignment horizontal="left" vertical="center" indent="1"/>
      <protection locked="0"/>
    </xf>
    <xf numFmtId="0" fontId="15" fillId="19" borderId="2" xfId="0" applyFont="1" applyFill="1" applyBorder="1" applyAlignment="1" applyProtection="1">
      <alignment horizontal="right" vertical="center"/>
      <protection locked="0"/>
    </xf>
    <xf numFmtId="0" fontId="15" fillId="19" borderId="2" xfId="0" applyFont="1" applyFill="1" applyBorder="1" applyAlignment="1" applyProtection="1">
      <alignment horizontal="left" vertical="center"/>
      <protection locked="0"/>
    </xf>
    <xf numFmtId="0" fontId="15" fillId="19" borderId="2" xfId="0" applyFont="1" applyFill="1" applyBorder="1" applyAlignment="1" applyProtection="1">
      <alignment horizontal="left" vertical="center" indent="3"/>
      <protection locked="0"/>
    </xf>
    <xf numFmtId="44" fontId="15" fillId="19" borderId="2" xfId="3" applyFont="1" applyFill="1" applyBorder="1" applyAlignment="1" applyProtection="1">
      <alignment horizontal="right" vertical="center" indent="2"/>
      <protection locked="0"/>
    </xf>
    <xf numFmtId="0" fontId="15" fillId="19" borderId="2" xfId="0" applyFont="1" applyFill="1" applyBorder="1" applyAlignment="1" applyProtection="1">
      <alignment horizontal="center" vertical="center"/>
      <protection locked="0"/>
    </xf>
    <xf numFmtId="165" fontId="15" fillId="19" borderId="2" xfId="2" applyNumberFormat="1" applyFont="1" applyFill="1" applyBorder="1" applyAlignment="1" applyProtection="1">
      <alignment horizontal="left" vertical="center"/>
      <protection locked="0"/>
    </xf>
    <xf numFmtId="44" fontId="16" fillId="19" borderId="3" xfId="3" applyFont="1" applyFill="1" applyBorder="1" applyAlignment="1" applyProtection="1">
      <alignment horizontal="center" vertical="center"/>
      <protection locked="0"/>
    </xf>
    <xf numFmtId="0" fontId="25" fillId="2" borderId="0" xfId="3" applyNumberFormat="1" applyFont="1" applyFill="1" applyBorder="1" applyAlignment="1" applyProtection="1">
      <alignment horizontal="center" vertical="center"/>
      <protection hidden="1"/>
    </xf>
    <xf numFmtId="44" fontId="31" fillId="2" borderId="0" xfId="3" quotePrefix="1" applyFont="1" applyFill="1" applyAlignment="1" applyProtection="1">
      <alignment horizontal="left" wrapText="1"/>
      <protection locked="0"/>
    </xf>
    <xf numFmtId="0" fontId="39" fillId="2" borderId="0" xfId="0" applyFont="1" applyFill="1" applyAlignment="1" applyProtection="1">
      <alignment horizontal="left" indent="1"/>
      <protection locked="0"/>
    </xf>
    <xf numFmtId="38" fontId="31" fillId="20" borderId="0" xfId="0" applyNumberFormat="1" applyFont="1" applyFill="1" applyAlignment="1" applyProtection="1">
      <alignment horizontal="center" vertical="center"/>
      <protection hidden="1"/>
    </xf>
    <xf numFmtId="164" fontId="19" fillId="10" borderId="9" xfId="0" quotePrefix="1" applyNumberFormat="1" applyFont="1" applyFill="1" applyBorder="1" applyAlignment="1" applyProtection="1">
      <alignment horizontal="center" vertical="center" wrapText="1"/>
      <protection locked="0"/>
    </xf>
    <xf numFmtId="44" fontId="36" fillId="2" borderId="10" xfId="3" quotePrefix="1" applyFont="1" applyFill="1" applyBorder="1" applyAlignment="1" applyProtection="1">
      <alignment horizontal="center" vertical="center"/>
      <protection hidden="1"/>
    </xf>
    <xf numFmtId="44" fontId="11" fillId="7" borderId="0" xfId="3" applyFont="1" applyFill="1" applyBorder="1" applyAlignment="1" applyProtection="1">
      <alignment horizontal="center" vertical="center" wrapText="1"/>
      <protection locked="0"/>
    </xf>
    <xf numFmtId="0" fontId="11" fillId="7" borderId="15" xfId="0" applyFont="1" applyFill="1" applyBorder="1" applyAlignment="1" applyProtection="1">
      <alignment horizontal="center" vertical="center" wrapText="1"/>
      <protection locked="0"/>
    </xf>
    <xf numFmtId="44" fontId="25" fillId="2" borderId="17" xfId="3" applyFont="1" applyFill="1" applyBorder="1" applyAlignment="1" applyProtection="1">
      <alignment horizontal="center" vertical="center"/>
      <protection hidden="1"/>
    </xf>
    <xf numFmtId="9" fontId="25" fillId="2" borderId="17" xfId="1" applyFont="1" applyFill="1" applyBorder="1" applyAlignment="1" applyProtection="1">
      <alignment horizontal="center" vertical="center"/>
      <protection hidden="1"/>
    </xf>
    <xf numFmtId="164" fontId="18" fillId="10" borderId="8" xfId="0" quotePrefix="1" applyNumberFormat="1" applyFont="1" applyFill="1" applyBorder="1" applyAlignment="1" applyProtection="1">
      <alignment horizontal="right" vertical="center" wrapText="1"/>
      <protection locked="0"/>
    </xf>
    <xf numFmtId="164" fontId="18" fillId="10" borderId="9" xfId="0" quotePrefix="1" applyNumberFormat="1" applyFont="1" applyFill="1" applyBorder="1" applyAlignment="1" applyProtection="1">
      <alignment horizontal="right" vertical="center" wrapText="1"/>
      <protection locked="0"/>
    </xf>
    <xf numFmtId="0" fontId="30" fillId="2" borderId="0" xfId="0" applyFont="1" applyFill="1" applyAlignment="1" applyProtection="1">
      <alignment horizontal="center" vertical="center" wrapText="1"/>
      <protection locked="0"/>
    </xf>
    <xf numFmtId="0" fontId="21" fillId="5" borderId="11" xfId="0" applyFont="1" applyFill="1" applyBorder="1" applyAlignment="1" applyProtection="1">
      <alignment horizontal="center" vertical="center"/>
      <protection locked="0"/>
    </xf>
    <xf numFmtId="0" fontId="21" fillId="5" borderId="12" xfId="0" applyFont="1" applyFill="1" applyBorder="1" applyAlignment="1" applyProtection="1">
      <alignment horizontal="center" vertical="center"/>
      <protection locked="0"/>
    </xf>
    <xf numFmtId="0" fontId="21" fillId="5" borderId="13" xfId="0" applyFont="1" applyFill="1" applyBorder="1" applyAlignment="1" applyProtection="1">
      <alignment horizontal="center" vertical="center"/>
      <protection locked="0"/>
    </xf>
    <xf numFmtId="0" fontId="11" fillId="7" borderId="14" xfId="0" applyFont="1" applyFill="1" applyBorder="1" applyAlignment="1" applyProtection="1">
      <alignment horizontal="center" vertical="center" wrapText="1"/>
      <protection locked="0"/>
    </xf>
    <xf numFmtId="0" fontId="11" fillId="7" borderId="0" xfId="0" applyFont="1" applyFill="1" applyBorder="1" applyAlignment="1" applyProtection="1">
      <alignment horizontal="center" vertical="center" wrapText="1"/>
      <protection locked="0"/>
    </xf>
    <xf numFmtId="44" fontId="35" fillId="2" borderId="11" xfId="3" applyFont="1" applyFill="1" applyBorder="1" applyAlignment="1" applyProtection="1">
      <alignment horizontal="center" vertical="center" wrapText="1"/>
      <protection locked="0"/>
    </xf>
    <xf numFmtId="44" fontId="35" fillId="2" borderId="13" xfId="3" applyFont="1" applyFill="1" applyBorder="1" applyAlignment="1" applyProtection="1">
      <alignment horizontal="center" vertical="center" wrapText="1"/>
      <protection locked="0"/>
    </xf>
    <xf numFmtId="44" fontId="35" fillId="2" borderId="14" xfId="3" applyFont="1" applyFill="1" applyBorder="1" applyAlignment="1" applyProtection="1">
      <alignment horizontal="center" vertical="center" wrapText="1"/>
      <protection locked="0"/>
    </xf>
    <xf numFmtId="44" fontId="35" fillId="2" borderId="15" xfId="3" applyFont="1" applyFill="1" applyBorder="1" applyAlignment="1" applyProtection="1">
      <alignment horizontal="center" vertical="center" wrapText="1"/>
      <protection locked="0"/>
    </xf>
    <xf numFmtId="44" fontId="35" fillId="2" borderId="16" xfId="3" applyFont="1" applyFill="1" applyBorder="1" applyAlignment="1" applyProtection="1">
      <alignment horizontal="center" vertical="center" wrapText="1"/>
      <protection locked="0"/>
    </xf>
    <xf numFmtId="44" fontId="35" fillId="2" borderId="18" xfId="3" applyFont="1" applyFill="1" applyBorder="1" applyAlignment="1" applyProtection="1">
      <alignment horizontal="center" vertical="center" wrapText="1"/>
      <protection locked="0"/>
    </xf>
    <xf numFmtId="164" fontId="40" fillId="2" borderId="0" xfId="1" quotePrefix="1" applyNumberFormat="1" applyFont="1" applyFill="1" applyBorder="1" applyAlignment="1" applyProtection="1">
      <alignment horizontal="center" vertical="center"/>
      <protection hidden="1"/>
    </xf>
    <xf numFmtId="164" fontId="40" fillId="2" borderId="17" xfId="1" quotePrefix="1" applyNumberFormat="1" applyFont="1" applyFill="1" applyBorder="1" applyAlignment="1" applyProtection="1">
      <alignment horizontal="center" vertical="center"/>
      <protection hidden="1"/>
    </xf>
    <xf numFmtId="164" fontId="26" fillId="2" borderId="0" xfId="1" quotePrefix="1" applyNumberFormat="1" applyFont="1" applyFill="1" applyBorder="1" applyAlignment="1" applyProtection="1">
      <alignment horizontal="center" vertical="center"/>
      <protection hidden="1"/>
    </xf>
    <xf numFmtId="164" fontId="26" fillId="2" borderId="17" xfId="1" quotePrefix="1" applyNumberFormat="1" applyFont="1" applyFill="1" applyBorder="1" applyAlignment="1" applyProtection="1">
      <alignment horizontal="center" vertical="center"/>
      <protection hidden="1"/>
    </xf>
    <xf numFmtId="44" fontId="36" fillId="2" borderId="19" xfId="3" applyFont="1" applyFill="1" applyBorder="1" applyAlignment="1" applyProtection="1">
      <alignment horizontal="center" vertical="center"/>
      <protection hidden="1"/>
    </xf>
    <xf numFmtId="44" fontId="36" fillId="2" borderId="20" xfId="3" applyFont="1" applyFill="1" applyBorder="1" applyAlignment="1" applyProtection="1">
      <alignment horizontal="center" vertical="center"/>
      <protection hidden="1"/>
    </xf>
    <xf numFmtId="44" fontId="36" fillId="2" borderId="21" xfId="3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Alignment="1" applyProtection="1">
      <alignment horizontal="left" vertical="center" wrapText="1"/>
      <protection locked="0"/>
    </xf>
    <xf numFmtId="0" fontId="17" fillId="8" borderId="0" xfId="0" applyFont="1" applyFill="1" applyAlignment="1" applyProtection="1">
      <alignment horizontal="left" vertical="center" wrapText="1" indent="1"/>
      <protection locked="0"/>
    </xf>
    <xf numFmtId="0" fontId="41" fillId="2" borderId="0" xfId="0" applyFont="1" applyFill="1" applyAlignment="1" applyProtection="1">
      <alignment horizontal="right" vertical="center" wrapText="1"/>
      <protection locked="0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12" fillId="16" borderId="0" xfId="0" applyFont="1" applyFill="1" applyAlignment="1" applyProtection="1">
      <alignment vertical="center" wrapText="1"/>
      <protection locked="0"/>
    </xf>
    <xf numFmtId="0" fontId="38" fillId="3" borderId="0" xfId="0" applyFont="1" applyFill="1" applyAlignment="1" applyProtection="1">
      <alignment horizontal="left" vertical="center" wrapText="1"/>
      <protection locked="0"/>
    </xf>
    <xf numFmtId="0" fontId="8" fillId="5" borderId="2" xfId="0" applyFont="1" applyFill="1" applyBorder="1" applyAlignment="1" applyProtection="1">
      <alignment horizontal="center" vertical="center" wrapText="1"/>
      <protection locked="0"/>
    </xf>
    <xf numFmtId="44" fontId="36" fillId="2" borderId="0" xfId="3" applyFont="1" applyFill="1" applyAlignment="1" applyProtection="1">
      <alignment horizontal="center" vertical="center"/>
      <protection hidden="1"/>
    </xf>
    <xf numFmtId="0" fontId="12" fillId="16" borderId="7" xfId="0" applyFont="1" applyFill="1" applyBorder="1" applyAlignment="1" applyProtection="1">
      <alignment horizontal="left" vertical="center" wrapText="1"/>
      <protection locked="0"/>
    </xf>
    <xf numFmtId="0" fontId="12" fillId="16" borderId="0" xfId="0" applyFont="1" applyFill="1" applyAlignment="1" applyProtection="1">
      <alignment horizontal="left" vertical="center" wrapText="1"/>
      <protection locked="0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6"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66CC"/>
      <color rgb="FF87BF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3</xdr:row>
      <xdr:rowOff>490753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43C63F-A3CA-4720-AC85-EB3DCDD33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0" y="238125"/>
          <a:ext cx="0" cy="63362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7</xdr:row>
      <xdr:rowOff>221122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A50A4A-0B68-46C0-987C-36CF80D50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0" y="238125"/>
          <a:ext cx="0" cy="331015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7</xdr:row>
      <xdr:rowOff>221122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83C9E3A-736D-4DA5-B08C-75330F634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0" y="238125"/>
          <a:ext cx="0" cy="33101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18</xdr:row>
      <xdr:rowOff>309778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CC10D5-939C-43A8-B0F0-D6D020DD0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0" y="238125"/>
          <a:ext cx="0" cy="331015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7</xdr:row>
      <xdr:rowOff>138328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D7FE49-45FB-41D1-8B7D-2FD4AFEDA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0" y="238125"/>
          <a:ext cx="0" cy="331015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7</xdr:row>
      <xdr:rowOff>138328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AAA9513-7D8B-44E2-BD2E-2037499B0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0" y="238125"/>
          <a:ext cx="0" cy="3310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6B49F-4D37-48B4-8D7A-E5755E27AF19}">
  <sheetPr>
    <tabColor rgb="FF00B050"/>
  </sheetPr>
  <dimension ref="A1:XFC55"/>
  <sheetViews>
    <sheetView tabSelected="1" workbookViewId="0">
      <selection activeCell="B4" sqref="B4:G4"/>
    </sheetView>
  </sheetViews>
  <sheetFormatPr defaultColWidth="0" defaultRowHeight="18.75" customHeight="1" zeroHeight="1" x14ac:dyDescent="0.3"/>
  <cols>
    <col min="1" max="1" width="2.85546875" style="1" customWidth="1"/>
    <col min="2" max="2" width="45.85546875" style="1" customWidth="1"/>
    <col min="3" max="3" width="4.5703125" style="1" bestFit="1" customWidth="1"/>
    <col min="4" max="4" width="5.5703125" style="1" customWidth="1"/>
    <col min="5" max="5" width="13.7109375" style="1" customWidth="1"/>
    <col min="6" max="6" width="12.42578125" style="68" bestFit="1" customWidth="1"/>
    <col min="7" max="7" width="2.140625" style="2" customWidth="1"/>
    <col min="8" max="8" width="11.42578125" style="1" customWidth="1"/>
    <col min="9" max="9" width="2.28515625" style="1" customWidth="1"/>
    <col min="10" max="10" width="21.5703125" style="2" customWidth="1"/>
    <col min="11" max="11" width="2.140625" style="1" hidden="1"/>
    <col min="12" max="12" width="23.28515625" style="2" hidden="1"/>
    <col min="13" max="16383" width="0" style="3" hidden="1"/>
    <col min="16384" max="16384" width="21.5703125" style="3" hidden="1"/>
  </cols>
  <sheetData>
    <row r="1" spans="1:12" x14ac:dyDescent="0.3"/>
    <row r="2" spans="1:12" x14ac:dyDescent="0.3">
      <c r="B2" s="125" t="s">
        <v>61</v>
      </c>
      <c r="C2" s="4"/>
      <c r="D2" s="4"/>
      <c r="E2" s="4"/>
      <c r="F2" s="69"/>
      <c r="G2" s="157"/>
      <c r="H2" s="157"/>
      <c r="I2" s="157"/>
      <c r="J2" s="157"/>
      <c r="L2" s="5"/>
    </row>
    <row r="3" spans="1:12" ht="36" x14ac:dyDescent="0.3">
      <c r="A3" s="6"/>
      <c r="B3" s="158" t="s">
        <v>32</v>
      </c>
      <c r="C3" s="158"/>
      <c r="D3" s="158"/>
      <c r="E3" s="158"/>
      <c r="F3" s="158"/>
      <c r="G3" s="158"/>
      <c r="L3" s="7"/>
    </row>
    <row r="4" spans="1:12" ht="108" customHeight="1" thickBot="1" x14ac:dyDescent="0.35">
      <c r="A4" s="63"/>
      <c r="B4" s="162" t="s">
        <v>33</v>
      </c>
      <c r="C4" s="162"/>
      <c r="D4" s="162"/>
      <c r="E4" s="162"/>
      <c r="F4" s="162"/>
      <c r="G4" s="162"/>
      <c r="H4" s="159" t="s">
        <v>0</v>
      </c>
      <c r="I4" s="159"/>
      <c r="J4" s="159"/>
      <c r="L4" s="7"/>
    </row>
    <row r="5" spans="1:12" s="10" customFormat="1" ht="33.75" customHeight="1" thickBot="1" x14ac:dyDescent="0.35">
      <c r="A5" s="8"/>
      <c r="B5" s="101" t="s">
        <v>38</v>
      </c>
      <c r="C5" s="160" t="s">
        <v>37</v>
      </c>
      <c r="D5" s="160"/>
      <c r="E5" s="102" t="s">
        <v>36</v>
      </c>
      <c r="F5" s="163" t="s">
        <v>1</v>
      </c>
      <c r="G5" s="163"/>
      <c r="H5" s="103" t="s">
        <v>35</v>
      </c>
      <c r="I5" s="104"/>
      <c r="J5" s="105" t="s">
        <v>2</v>
      </c>
      <c r="K5" s="9"/>
      <c r="L5" s="50"/>
    </row>
    <row r="6" spans="1:12" s="13" customFormat="1" ht="16.5" customHeight="1" thickBot="1" x14ac:dyDescent="0.35">
      <c r="A6" s="11"/>
      <c r="B6" s="97" t="s">
        <v>3</v>
      </c>
      <c r="C6" s="96"/>
      <c r="D6" s="96"/>
      <c r="E6" s="96"/>
      <c r="F6" s="98"/>
      <c r="G6" s="99"/>
      <c r="H6" s="96"/>
      <c r="I6" s="96"/>
      <c r="J6" s="100"/>
      <c r="L6" s="51" t="s">
        <v>26</v>
      </c>
    </row>
    <row r="7" spans="1:12" ht="30" customHeight="1" x14ac:dyDescent="0.3">
      <c r="B7" s="161" t="s">
        <v>34</v>
      </c>
      <c r="C7" s="72">
        <v>1</v>
      </c>
      <c r="D7" s="73" t="s">
        <v>18</v>
      </c>
      <c r="E7" s="74" t="s">
        <v>4</v>
      </c>
      <c r="F7" s="78">
        <v>11</v>
      </c>
      <c r="G7" s="79" t="s">
        <v>5</v>
      </c>
      <c r="H7" s="80"/>
      <c r="I7" s="81" t="s">
        <v>6</v>
      </c>
      <c r="J7" s="82">
        <f>IF(H7&gt;=4,F7*H7,)</f>
        <v>0</v>
      </c>
      <c r="K7" s="52">
        <f>IF(J7&gt;0,1,0)</f>
        <v>0</v>
      </c>
      <c r="L7" s="126">
        <f>IF(OR(_xlfn.NUMBERVALUE(K7),_xlfn.NUMBERVALUE(K8)),1,0)</f>
        <v>0</v>
      </c>
    </row>
    <row r="8" spans="1:12" ht="30" customHeight="1" x14ac:dyDescent="0.3">
      <c r="B8" s="161"/>
      <c r="C8" s="75">
        <v>1</v>
      </c>
      <c r="D8" s="76" t="s">
        <v>14</v>
      </c>
      <c r="E8" s="77" t="s">
        <v>15</v>
      </c>
      <c r="F8" s="78">
        <v>1</v>
      </c>
      <c r="G8" s="79" t="s">
        <v>5</v>
      </c>
      <c r="H8" s="80"/>
      <c r="I8" s="81" t="s">
        <v>6</v>
      </c>
      <c r="J8" s="82">
        <f>IF(H8&gt;=8,F8*H8,)</f>
        <v>0</v>
      </c>
      <c r="K8" s="52">
        <f>IF(J8&gt;0,1,0)</f>
        <v>0</v>
      </c>
      <c r="L8" s="53"/>
    </row>
    <row r="9" spans="1:12" ht="30" customHeight="1" thickBot="1" x14ac:dyDescent="0.35">
      <c r="B9" s="47" t="s">
        <v>39</v>
      </c>
      <c r="C9" s="43">
        <v>1.5</v>
      </c>
      <c r="D9" s="44" t="s">
        <v>16</v>
      </c>
      <c r="E9" s="20" t="s">
        <v>17</v>
      </c>
      <c r="F9" s="83">
        <v>1</v>
      </c>
      <c r="G9" s="84" t="s">
        <v>5</v>
      </c>
      <c r="H9" s="85"/>
      <c r="I9" s="86" t="s">
        <v>6</v>
      </c>
      <c r="J9" s="87">
        <f>IF(H9&gt;=32,F9*H9,)</f>
        <v>0</v>
      </c>
      <c r="K9" s="52">
        <f t="shared" ref="K9:K32" si="0">IF(J9&gt;0,1,0)</f>
        <v>0</v>
      </c>
      <c r="L9" s="53">
        <f t="shared" ref="L9:L32" si="1">_xlfn.NUMBERVALUE(K9)</f>
        <v>0</v>
      </c>
    </row>
    <row r="10" spans="1:12" ht="17.25" customHeight="1" thickBot="1" x14ac:dyDescent="0.35">
      <c r="B10" s="88" t="s">
        <v>23</v>
      </c>
      <c r="C10" s="89"/>
      <c r="D10" s="90"/>
      <c r="E10" s="91"/>
      <c r="F10" s="92"/>
      <c r="G10" s="93"/>
      <c r="H10" s="94"/>
      <c r="I10" s="90"/>
      <c r="J10" s="95"/>
      <c r="K10" s="52">
        <f t="shared" si="0"/>
        <v>0</v>
      </c>
      <c r="L10" s="53">
        <f t="shared" si="1"/>
        <v>0</v>
      </c>
    </row>
    <row r="11" spans="1:12" ht="30" customHeight="1" x14ac:dyDescent="0.3">
      <c r="B11" s="106" t="s">
        <v>42</v>
      </c>
      <c r="C11" s="72">
        <v>50</v>
      </c>
      <c r="D11" s="73" t="s">
        <v>16</v>
      </c>
      <c r="E11" s="74" t="s">
        <v>20</v>
      </c>
      <c r="F11" s="78">
        <v>4</v>
      </c>
      <c r="G11" s="79" t="s">
        <v>5</v>
      </c>
      <c r="H11" s="80"/>
      <c r="I11" s="81" t="s">
        <v>6</v>
      </c>
      <c r="J11" s="82">
        <f>IF(H11&gt;=10,F11*H11,)</f>
        <v>0</v>
      </c>
      <c r="K11" s="52">
        <f t="shared" si="0"/>
        <v>0</v>
      </c>
      <c r="L11" s="53">
        <f t="shared" si="1"/>
        <v>0</v>
      </c>
    </row>
    <row r="12" spans="1:12" ht="30" customHeight="1" x14ac:dyDescent="0.3">
      <c r="B12" s="154" t="s">
        <v>40</v>
      </c>
      <c r="C12" s="43">
        <v>0.5</v>
      </c>
      <c r="D12" s="44" t="s">
        <v>18</v>
      </c>
      <c r="E12" s="20" t="s">
        <v>4</v>
      </c>
      <c r="F12" s="83">
        <v>6</v>
      </c>
      <c r="G12" s="84" t="s">
        <v>5</v>
      </c>
      <c r="H12" s="85"/>
      <c r="I12" s="86" t="s">
        <v>6</v>
      </c>
      <c r="J12" s="87">
        <f>IF(H12&gt;=4,F12*H12,)</f>
        <v>0</v>
      </c>
      <c r="K12" s="52">
        <f t="shared" si="0"/>
        <v>0</v>
      </c>
      <c r="L12" s="126">
        <f>IF(OR(_xlfn.NUMBERVALUE(K12),_xlfn.NUMBERVALUE(K13),_xlfn.NUMBERVALUE(K14)),1,0)</f>
        <v>0</v>
      </c>
    </row>
    <row r="13" spans="1:12" ht="30" customHeight="1" x14ac:dyDescent="0.3">
      <c r="B13" s="154"/>
      <c r="C13" s="43">
        <v>2.5</v>
      </c>
      <c r="D13" s="44" t="s">
        <v>18</v>
      </c>
      <c r="E13" s="20" t="s">
        <v>7</v>
      </c>
      <c r="F13" s="83">
        <v>47</v>
      </c>
      <c r="G13" s="84" t="s">
        <v>5</v>
      </c>
      <c r="H13" s="85"/>
      <c r="I13" s="86" t="s">
        <v>6</v>
      </c>
      <c r="J13" s="87">
        <f t="shared" ref="J13" si="2">IF(H13&gt;=2,F13*H13,)</f>
        <v>0</v>
      </c>
      <c r="K13" s="52">
        <f t="shared" si="0"/>
        <v>0</v>
      </c>
      <c r="L13" s="53"/>
    </row>
    <row r="14" spans="1:12" ht="30" customHeight="1" x14ac:dyDescent="0.3">
      <c r="B14" s="154"/>
      <c r="C14" s="43">
        <v>30</v>
      </c>
      <c r="D14" s="44" t="s">
        <v>18</v>
      </c>
      <c r="E14" s="20" t="s">
        <v>27</v>
      </c>
      <c r="F14" s="83">
        <v>660</v>
      </c>
      <c r="G14" s="84" t="s">
        <v>5</v>
      </c>
      <c r="H14" s="85"/>
      <c r="I14" s="86" t="s">
        <v>6</v>
      </c>
      <c r="J14" s="87">
        <f>IF(H14&gt;=1,F14*H14,)</f>
        <v>0</v>
      </c>
      <c r="K14" s="52">
        <f t="shared" si="0"/>
        <v>0</v>
      </c>
      <c r="L14" s="53"/>
    </row>
    <row r="15" spans="1:12" ht="30" customHeight="1" x14ac:dyDescent="0.3">
      <c r="B15" s="48" t="s">
        <v>41</v>
      </c>
      <c r="C15" s="45">
        <v>2.5</v>
      </c>
      <c r="D15" s="46" t="s">
        <v>16</v>
      </c>
      <c r="E15" s="49" t="s">
        <v>8</v>
      </c>
      <c r="F15" s="78">
        <v>9</v>
      </c>
      <c r="G15" s="79" t="s">
        <v>5</v>
      </c>
      <c r="H15" s="80"/>
      <c r="I15" s="81" t="s">
        <v>6</v>
      </c>
      <c r="J15" s="82">
        <f>IF(H15&gt;=1,F15*H15,)</f>
        <v>0</v>
      </c>
      <c r="K15" s="52">
        <f t="shared" si="0"/>
        <v>0</v>
      </c>
      <c r="L15" s="53">
        <f t="shared" si="1"/>
        <v>0</v>
      </c>
    </row>
    <row r="16" spans="1:12" ht="30" customHeight="1" x14ac:dyDescent="0.3">
      <c r="B16" s="47" t="s">
        <v>43</v>
      </c>
      <c r="C16" s="14">
        <v>1</v>
      </c>
      <c r="D16" s="15" t="s">
        <v>19</v>
      </c>
      <c r="E16" s="20" t="s">
        <v>8</v>
      </c>
      <c r="F16" s="83">
        <v>61</v>
      </c>
      <c r="G16" s="84" t="s">
        <v>5</v>
      </c>
      <c r="H16" s="85"/>
      <c r="I16" s="86" t="s">
        <v>6</v>
      </c>
      <c r="J16" s="87">
        <f>IF(H16&gt;=1,F16*H16,)</f>
        <v>0</v>
      </c>
      <c r="K16" s="52">
        <f t="shared" si="0"/>
        <v>0</v>
      </c>
      <c r="L16" s="53">
        <f t="shared" si="1"/>
        <v>0</v>
      </c>
    </row>
    <row r="17" spans="2:12" ht="30" customHeight="1" x14ac:dyDescent="0.3">
      <c r="B17" s="48" t="s">
        <v>44</v>
      </c>
      <c r="C17" s="45">
        <v>1</v>
      </c>
      <c r="D17" s="46" t="s">
        <v>16</v>
      </c>
      <c r="E17" s="49" t="s">
        <v>4</v>
      </c>
      <c r="F17" s="78">
        <v>12</v>
      </c>
      <c r="G17" s="79" t="s">
        <v>5</v>
      </c>
      <c r="H17" s="80"/>
      <c r="I17" s="81" t="s">
        <v>6</v>
      </c>
      <c r="J17" s="82">
        <f>IF(H17&gt;=4,F17*H17,)</f>
        <v>0</v>
      </c>
      <c r="K17" s="52">
        <f t="shared" si="0"/>
        <v>0</v>
      </c>
      <c r="L17" s="53">
        <f t="shared" si="1"/>
        <v>0</v>
      </c>
    </row>
    <row r="18" spans="2:12" ht="30" customHeight="1" x14ac:dyDescent="0.3">
      <c r="B18" s="154" t="s">
        <v>45</v>
      </c>
      <c r="C18" s="43">
        <v>1</v>
      </c>
      <c r="D18" s="44" t="s">
        <v>46</v>
      </c>
      <c r="E18" s="20" t="s">
        <v>4</v>
      </c>
      <c r="F18" s="83">
        <v>8</v>
      </c>
      <c r="G18" s="84" t="s">
        <v>5</v>
      </c>
      <c r="H18" s="85"/>
      <c r="I18" s="86" t="s">
        <v>6</v>
      </c>
      <c r="J18" s="87">
        <f>IF(H18&gt;=4,F18*H18,)</f>
        <v>0</v>
      </c>
      <c r="K18" s="52">
        <f t="shared" si="0"/>
        <v>0</v>
      </c>
      <c r="L18" s="126">
        <f>IF(OR(_xlfn.NUMBERVALUE(K18),_xlfn.NUMBERVALUE(K19)),1,0)</f>
        <v>0</v>
      </c>
    </row>
    <row r="19" spans="2:12" ht="30" customHeight="1" x14ac:dyDescent="0.3">
      <c r="B19" s="154"/>
      <c r="C19" s="43">
        <v>2</v>
      </c>
      <c r="D19" s="44" t="s">
        <v>18</v>
      </c>
      <c r="E19" s="20" t="s">
        <v>7</v>
      </c>
      <c r="F19" s="83">
        <v>74</v>
      </c>
      <c r="G19" s="84" t="s">
        <v>5</v>
      </c>
      <c r="H19" s="85"/>
      <c r="I19" s="86" t="s">
        <v>6</v>
      </c>
      <c r="J19" s="87">
        <f t="shared" ref="J19:J20" si="3">IF(H19&gt;=2,F19*H19,)</f>
        <v>0</v>
      </c>
      <c r="K19" s="52">
        <f t="shared" si="0"/>
        <v>0</v>
      </c>
      <c r="L19" s="53"/>
    </row>
    <row r="20" spans="2:12" ht="30" customHeight="1" x14ac:dyDescent="0.3">
      <c r="B20" s="48" t="s">
        <v>47</v>
      </c>
      <c r="C20" s="45">
        <v>2.5</v>
      </c>
      <c r="D20" s="46" t="s">
        <v>18</v>
      </c>
      <c r="E20" s="49" t="s">
        <v>7</v>
      </c>
      <c r="F20" s="78">
        <v>44</v>
      </c>
      <c r="G20" s="79" t="s">
        <v>5</v>
      </c>
      <c r="H20" s="80"/>
      <c r="I20" s="81" t="s">
        <v>6</v>
      </c>
      <c r="J20" s="82">
        <f t="shared" si="3"/>
        <v>0</v>
      </c>
      <c r="K20" s="52">
        <f t="shared" si="0"/>
        <v>0</v>
      </c>
      <c r="L20" s="53">
        <f t="shared" si="1"/>
        <v>0</v>
      </c>
    </row>
    <row r="21" spans="2:12" ht="30" customHeight="1" thickBot="1" x14ac:dyDescent="0.35">
      <c r="B21" s="47" t="s">
        <v>59</v>
      </c>
      <c r="C21" s="14">
        <v>50</v>
      </c>
      <c r="D21" s="15" t="s">
        <v>16</v>
      </c>
      <c r="E21" s="20" t="s">
        <v>20</v>
      </c>
      <c r="F21" s="83">
        <v>2.5</v>
      </c>
      <c r="G21" s="84" t="s">
        <v>5</v>
      </c>
      <c r="H21" s="85"/>
      <c r="I21" s="86" t="s">
        <v>6</v>
      </c>
      <c r="J21" s="87">
        <f>IF(H21&gt;=10,F21*H21,)</f>
        <v>0</v>
      </c>
      <c r="K21" s="52">
        <f t="shared" si="0"/>
        <v>0</v>
      </c>
      <c r="L21" s="53">
        <f t="shared" si="1"/>
        <v>0</v>
      </c>
    </row>
    <row r="22" spans="2:12" ht="16.5" customHeight="1" thickBot="1" x14ac:dyDescent="0.35">
      <c r="B22" s="107" t="s">
        <v>24</v>
      </c>
      <c r="C22" s="108"/>
      <c r="D22" s="109"/>
      <c r="E22" s="110"/>
      <c r="F22" s="111"/>
      <c r="G22" s="112"/>
      <c r="H22" s="113"/>
      <c r="I22" s="109"/>
      <c r="J22" s="114"/>
      <c r="K22" s="52">
        <f t="shared" si="0"/>
        <v>0</v>
      </c>
      <c r="L22" s="53">
        <f t="shared" si="1"/>
        <v>0</v>
      </c>
    </row>
    <row r="23" spans="2:12" ht="30" customHeight="1" x14ac:dyDescent="0.3">
      <c r="B23" s="48" t="s">
        <v>48</v>
      </c>
      <c r="C23" s="45">
        <v>1</v>
      </c>
      <c r="D23" s="46" t="s">
        <v>18</v>
      </c>
      <c r="E23" s="49" t="s">
        <v>4</v>
      </c>
      <c r="F23" s="78">
        <v>7</v>
      </c>
      <c r="G23" s="79" t="s">
        <v>5</v>
      </c>
      <c r="H23" s="80"/>
      <c r="I23" s="81" t="s">
        <v>6</v>
      </c>
      <c r="J23" s="82">
        <f>IF(H23&gt;=4,F23*H23,)</f>
        <v>0</v>
      </c>
      <c r="K23" s="52">
        <f t="shared" si="0"/>
        <v>0</v>
      </c>
      <c r="L23" s="53">
        <f t="shared" si="1"/>
        <v>0</v>
      </c>
    </row>
    <row r="24" spans="2:12" ht="30" customHeight="1" x14ac:dyDescent="0.3">
      <c r="B24" s="47" t="s">
        <v>49</v>
      </c>
      <c r="C24" s="14">
        <v>1</v>
      </c>
      <c r="D24" s="15" t="s">
        <v>46</v>
      </c>
      <c r="E24" s="20" t="s">
        <v>4</v>
      </c>
      <c r="F24" s="83">
        <v>50</v>
      </c>
      <c r="G24" s="84" t="s">
        <v>5</v>
      </c>
      <c r="H24" s="85"/>
      <c r="I24" s="86" t="s">
        <v>6</v>
      </c>
      <c r="J24" s="87">
        <f>IF(H24&gt;=4,F24*H24,)</f>
        <v>0</v>
      </c>
      <c r="K24" s="52">
        <f t="shared" si="0"/>
        <v>0</v>
      </c>
      <c r="L24" s="53">
        <f t="shared" si="1"/>
        <v>0</v>
      </c>
    </row>
    <row r="25" spans="2:12" ht="30" customHeight="1" x14ac:dyDescent="0.3">
      <c r="B25" s="48" t="s">
        <v>50</v>
      </c>
      <c r="C25" s="45">
        <v>2.5</v>
      </c>
      <c r="D25" s="46" t="s">
        <v>18</v>
      </c>
      <c r="E25" s="49" t="s">
        <v>7</v>
      </c>
      <c r="F25" s="78">
        <v>6</v>
      </c>
      <c r="G25" s="79" t="s">
        <v>5</v>
      </c>
      <c r="H25" s="80"/>
      <c r="I25" s="81" t="s">
        <v>6</v>
      </c>
      <c r="J25" s="82">
        <f>IF(H25&gt;=2,F25*H25,)</f>
        <v>0</v>
      </c>
      <c r="K25" s="52">
        <f t="shared" si="0"/>
        <v>0</v>
      </c>
      <c r="L25" s="53">
        <f t="shared" si="1"/>
        <v>0</v>
      </c>
    </row>
    <row r="26" spans="2:12" ht="30" customHeight="1" x14ac:dyDescent="0.3">
      <c r="B26" s="47" t="s">
        <v>51</v>
      </c>
      <c r="C26" s="14">
        <v>1</v>
      </c>
      <c r="D26" s="15" t="s">
        <v>46</v>
      </c>
      <c r="E26" s="20" t="s">
        <v>4</v>
      </c>
      <c r="F26" s="83">
        <v>8</v>
      </c>
      <c r="G26" s="84" t="s">
        <v>5</v>
      </c>
      <c r="H26" s="85"/>
      <c r="I26" s="86" t="s">
        <v>6</v>
      </c>
      <c r="J26" s="87">
        <f>IF(H26&gt;=4,F26*H26,)</f>
        <v>0</v>
      </c>
      <c r="K26" s="52">
        <f t="shared" si="0"/>
        <v>0</v>
      </c>
      <c r="L26" s="53">
        <f t="shared" si="1"/>
        <v>0</v>
      </c>
    </row>
    <row r="27" spans="2:12" ht="30" customHeight="1" x14ac:dyDescent="0.3">
      <c r="B27" s="48" t="s">
        <v>52</v>
      </c>
      <c r="C27" s="45">
        <v>1</v>
      </c>
      <c r="D27" s="46" t="s">
        <v>18</v>
      </c>
      <c r="E27" s="49" t="s">
        <v>4</v>
      </c>
      <c r="F27" s="78">
        <v>5</v>
      </c>
      <c r="G27" s="79" t="s">
        <v>5</v>
      </c>
      <c r="H27" s="80"/>
      <c r="I27" s="81" t="s">
        <v>6</v>
      </c>
      <c r="J27" s="82">
        <f>IF(H27&gt;=4,F27*H27,)</f>
        <v>0</v>
      </c>
      <c r="K27" s="52">
        <f t="shared" si="0"/>
        <v>0</v>
      </c>
      <c r="L27" s="53">
        <f t="shared" si="1"/>
        <v>0</v>
      </c>
    </row>
    <row r="28" spans="2:12" ht="30" customHeight="1" x14ac:dyDescent="0.3">
      <c r="B28" s="47" t="s">
        <v>53</v>
      </c>
      <c r="C28" s="14">
        <v>1</v>
      </c>
      <c r="D28" s="15" t="s">
        <v>18</v>
      </c>
      <c r="E28" s="20" t="s">
        <v>7</v>
      </c>
      <c r="F28" s="83">
        <v>28</v>
      </c>
      <c r="G28" s="84" t="s">
        <v>5</v>
      </c>
      <c r="H28" s="85"/>
      <c r="I28" s="86" t="s">
        <v>6</v>
      </c>
      <c r="J28" s="87">
        <f t="shared" ref="J28" si="4">IF(H28&gt;=2,F28*H28,)</f>
        <v>0</v>
      </c>
      <c r="K28" s="52">
        <f t="shared" si="0"/>
        <v>0</v>
      </c>
      <c r="L28" s="53">
        <f t="shared" si="1"/>
        <v>0</v>
      </c>
    </row>
    <row r="29" spans="2:12" ht="30" customHeight="1" thickBot="1" x14ac:dyDescent="0.35">
      <c r="B29" s="48" t="s">
        <v>54</v>
      </c>
      <c r="C29" s="45">
        <v>1</v>
      </c>
      <c r="D29" s="46" t="s">
        <v>18</v>
      </c>
      <c r="E29" s="49" t="s">
        <v>4</v>
      </c>
      <c r="F29" s="78">
        <v>5</v>
      </c>
      <c r="G29" s="79" t="s">
        <v>5</v>
      </c>
      <c r="H29" s="80"/>
      <c r="I29" s="81" t="s">
        <v>6</v>
      </c>
      <c r="J29" s="82">
        <f>IF(H29&gt;=4,F29*H29,)</f>
        <v>0</v>
      </c>
      <c r="K29" s="52">
        <f t="shared" si="0"/>
        <v>0</v>
      </c>
      <c r="L29" s="53">
        <f t="shared" si="1"/>
        <v>0</v>
      </c>
    </row>
    <row r="30" spans="2:12" ht="15.75" customHeight="1" thickBot="1" x14ac:dyDescent="0.35">
      <c r="B30" s="115" t="s">
        <v>22</v>
      </c>
      <c r="C30" s="116"/>
      <c r="D30" s="117"/>
      <c r="E30" s="118"/>
      <c r="F30" s="119"/>
      <c r="G30" s="120"/>
      <c r="H30" s="121"/>
      <c r="I30" s="117"/>
      <c r="J30" s="122"/>
      <c r="K30" s="52">
        <f t="shared" si="0"/>
        <v>0</v>
      </c>
      <c r="L30" s="53">
        <f t="shared" si="1"/>
        <v>0</v>
      </c>
    </row>
    <row r="31" spans="2:12" ht="26.25" customHeight="1" x14ac:dyDescent="0.3">
      <c r="B31" s="47" t="s">
        <v>55</v>
      </c>
      <c r="C31" s="14">
        <v>1</v>
      </c>
      <c r="D31" s="15" t="s">
        <v>46</v>
      </c>
      <c r="E31" s="20" t="s">
        <v>4</v>
      </c>
      <c r="F31" s="83">
        <v>7</v>
      </c>
      <c r="G31" s="84" t="s">
        <v>5</v>
      </c>
      <c r="H31" s="85"/>
      <c r="I31" s="86" t="s">
        <v>6</v>
      </c>
      <c r="J31" s="87">
        <f>IF(H31&gt;=4,F31*H31,)</f>
        <v>0</v>
      </c>
      <c r="K31" s="52">
        <f t="shared" si="0"/>
        <v>0</v>
      </c>
      <c r="L31" s="53">
        <f t="shared" si="1"/>
        <v>0</v>
      </c>
    </row>
    <row r="32" spans="2:12" ht="26.25" customHeight="1" x14ac:dyDescent="0.3">
      <c r="B32" s="48" t="s">
        <v>56</v>
      </c>
      <c r="C32" s="45">
        <v>4</v>
      </c>
      <c r="D32" s="46" t="s">
        <v>16</v>
      </c>
      <c r="E32" s="49" t="s">
        <v>8</v>
      </c>
      <c r="F32" s="78">
        <v>152</v>
      </c>
      <c r="G32" s="79" t="s">
        <v>5</v>
      </c>
      <c r="H32" s="80"/>
      <c r="I32" s="81" t="s">
        <v>6</v>
      </c>
      <c r="J32" s="82">
        <f>IF(H32&gt;=1,F32*H32,)</f>
        <v>0</v>
      </c>
      <c r="K32" s="52">
        <f t="shared" si="0"/>
        <v>0</v>
      </c>
      <c r="L32" s="53">
        <f t="shared" si="1"/>
        <v>0</v>
      </c>
    </row>
    <row r="33" spans="1:12" x14ac:dyDescent="0.3">
      <c r="B33" s="12"/>
      <c r="C33" s="16"/>
      <c r="D33" s="17"/>
      <c r="E33" s="18"/>
      <c r="F33" s="70"/>
      <c r="G33" s="65"/>
      <c r="H33" s="21"/>
      <c r="I33" s="21"/>
      <c r="J33" s="61"/>
      <c r="K33" s="54"/>
      <c r="L33" s="55"/>
    </row>
    <row r="34" spans="1:12" x14ac:dyDescent="0.3">
      <c r="B34" s="155" t="s">
        <v>25</v>
      </c>
      <c r="C34" s="155"/>
      <c r="D34" s="155"/>
      <c r="E34" s="155"/>
      <c r="F34" s="155"/>
      <c r="G34" s="155"/>
      <c r="H34" s="22" t="s">
        <v>10</v>
      </c>
      <c r="I34" s="23" t="s">
        <v>6</v>
      </c>
      <c r="J34" s="62">
        <f>IF(((SUM(J7:J32))&gt;=300),(SUM(J7:J32)),0)</f>
        <v>0</v>
      </c>
      <c r="K34" s="52">
        <f>SUM(K7:K32)</f>
        <v>0</v>
      </c>
      <c r="L34" s="56">
        <f>SUM(L7:L32)</f>
        <v>0</v>
      </c>
    </row>
    <row r="35" spans="1:12" ht="19.5" thickBot="1" x14ac:dyDescent="0.35">
      <c r="B35" s="156" t="str">
        <f>IF(J34&lt;=0,"Minimum Rebate about of $300 has not been met","")</f>
        <v>Minimum Rebate about of $300 has not been met</v>
      </c>
      <c r="C35" s="156"/>
      <c r="D35" s="156"/>
      <c r="E35" s="156"/>
      <c r="F35" s="156"/>
      <c r="G35" s="156"/>
      <c r="H35" s="156"/>
      <c r="I35" s="156"/>
      <c r="J35" s="25"/>
      <c r="L35" s="25"/>
    </row>
    <row r="36" spans="1:12" ht="26.25" x14ac:dyDescent="0.3">
      <c r="B36" s="2"/>
      <c r="C36" s="26"/>
      <c r="D36" s="136" t="s">
        <v>11</v>
      </c>
      <c r="E36" s="137"/>
      <c r="F36" s="137"/>
      <c r="G36" s="137"/>
      <c r="H36" s="137"/>
      <c r="I36" s="137"/>
      <c r="J36" s="138"/>
      <c r="L36" s="57"/>
    </row>
    <row r="37" spans="1:12" ht="32.25" thickBot="1" x14ac:dyDescent="0.35">
      <c r="B37" s="30"/>
      <c r="C37" s="28"/>
      <c r="D37" s="139" t="s">
        <v>28</v>
      </c>
      <c r="E37" s="140"/>
      <c r="F37" s="129" t="s">
        <v>29</v>
      </c>
      <c r="G37" s="140" t="s">
        <v>30</v>
      </c>
      <c r="H37" s="140"/>
      <c r="I37" s="140"/>
      <c r="J37" s="130" t="s">
        <v>12</v>
      </c>
      <c r="L37" s="58"/>
    </row>
    <row r="38" spans="1:12" x14ac:dyDescent="0.3">
      <c r="B38" s="59"/>
      <c r="C38" s="29"/>
      <c r="D38" s="141">
        <f>J34</f>
        <v>0</v>
      </c>
      <c r="E38" s="142"/>
      <c r="F38" s="123">
        <v>2</v>
      </c>
      <c r="G38" s="147" t="s">
        <v>60</v>
      </c>
      <c r="H38" s="31">
        <v>0.15</v>
      </c>
      <c r="I38" s="149" t="s">
        <v>6</v>
      </c>
      <c r="J38" s="151">
        <f>IF(L34=3,(D38*H39),IF(L34=2,(D38*H38),IF(L34&gt;=4,(D38*H40),0)))</f>
        <v>0</v>
      </c>
      <c r="L38" s="32"/>
    </row>
    <row r="39" spans="1:12" x14ac:dyDescent="0.3">
      <c r="B39" s="27"/>
      <c r="C39" s="29"/>
      <c r="D39" s="143"/>
      <c r="E39" s="144"/>
      <c r="F39" s="123">
        <v>3</v>
      </c>
      <c r="G39" s="147"/>
      <c r="H39" s="31">
        <v>0.2</v>
      </c>
      <c r="I39" s="149"/>
      <c r="J39" s="152"/>
      <c r="L39" s="32"/>
    </row>
    <row r="40" spans="1:12" ht="19.5" thickBot="1" x14ac:dyDescent="0.35">
      <c r="B40" s="27"/>
      <c r="C40" s="33"/>
      <c r="D40" s="145"/>
      <c r="E40" s="146"/>
      <c r="F40" s="131" t="s">
        <v>31</v>
      </c>
      <c r="G40" s="148"/>
      <c r="H40" s="132">
        <v>0.3</v>
      </c>
      <c r="I40" s="150"/>
      <c r="J40" s="153"/>
      <c r="L40" s="32"/>
    </row>
    <row r="41" spans="1:12" ht="21.75" thickBot="1" x14ac:dyDescent="0.35">
      <c r="B41" s="34"/>
      <c r="C41" s="35"/>
      <c r="D41" s="133" t="s">
        <v>13</v>
      </c>
      <c r="E41" s="134"/>
      <c r="F41" s="134"/>
      <c r="G41" s="134"/>
      <c r="H41" s="134"/>
      <c r="I41" s="127" t="s">
        <v>6</v>
      </c>
      <c r="J41" s="128">
        <f>IF(J34&lt;&gt;"–",J34+SUM(J38:J40),"–")</f>
        <v>0</v>
      </c>
      <c r="L41" s="24"/>
    </row>
    <row r="42" spans="1:12" s="39" customFormat="1" x14ac:dyDescent="0.25">
      <c r="A42" s="37"/>
      <c r="B42" s="38"/>
      <c r="C42" s="38"/>
      <c r="D42" s="135"/>
      <c r="E42" s="135"/>
      <c r="F42" s="135"/>
      <c r="G42" s="135"/>
      <c r="H42" s="135"/>
      <c r="I42" s="135"/>
      <c r="J42" s="135"/>
      <c r="K42" s="37"/>
      <c r="L42" s="36"/>
    </row>
    <row r="43" spans="1:12" s="42" customFormat="1" x14ac:dyDescent="0.3">
      <c r="A43" s="40"/>
      <c r="B43" s="41"/>
      <c r="C43" s="41"/>
      <c r="D43" s="38"/>
      <c r="E43" s="38"/>
      <c r="F43" s="124"/>
      <c r="G43" s="66"/>
      <c r="H43" s="38"/>
      <c r="I43" s="38"/>
      <c r="J43" s="38"/>
      <c r="K43" s="40"/>
      <c r="L43" s="38"/>
    </row>
    <row r="44" spans="1:12" ht="18.75" customHeight="1" x14ac:dyDescent="0.3">
      <c r="B44" s="60"/>
      <c r="C44" s="60"/>
      <c r="D44" s="60"/>
      <c r="E44" s="60"/>
      <c r="F44" s="71"/>
      <c r="G44" s="67"/>
      <c r="H44" s="60"/>
      <c r="I44" s="60"/>
      <c r="J44" s="60"/>
      <c r="K44" s="60"/>
      <c r="L44" s="60"/>
    </row>
    <row r="45" spans="1:12" ht="18.75" customHeight="1" x14ac:dyDescent="0.3">
      <c r="B45" s="60"/>
      <c r="C45" s="60"/>
      <c r="D45" s="60"/>
      <c r="E45" s="60"/>
      <c r="F45" s="71"/>
      <c r="G45" s="67"/>
      <c r="H45" s="60"/>
      <c r="I45" s="60"/>
      <c r="J45" s="60"/>
      <c r="K45" s="60"/>
      <c r="L45" s="60"/>
    </row>
    <row r="46" spans="1:12" ht="18.75" customHeight="1" x14ac:dyDescent="0.3">
      <c r="B46" s="60"/>
      <c r="C46" s="60"/>
      <c r="D46" s="60"/>
      <c r="E46" s="60"/>
      <c r="F46" s="71"/>
      <c r="G46" s="67"/>
      <c r="H46" s="60"/>
      <c r="I46" s="60"/>
      <c r="J46" s="60"/>
      <c r="K46" s="60"/>
      <c r="L46" s="60"/>
    </row>
    <row r="47" spans="1:12" ht="18.75" customHeight="1" x14ac:dyDescent="0.3">
      <c r="B47" s="60"/>
      <c r="C47" s="60"/>
      <c r="D47" s="60"/>
      <c r="E47" s="60"/>
      <c r="F47" s="71"/>
      <c r="G47" s="67"/>
      <c r="H47" s="60"/>
      <c r="I47" s="60"/>
      <c r="J47" s="60"/>
      <c r="K47" s="60"/>
      <c r="L47" s="60"/>
    </row>
    <row r="48" spans="1:12" ht="18.75" customHeight="1" x14ac:dyDescent="0.3">
      <c r="B48" s="60"/>
      <c r="C48" s="60"/>
      <c r="D48" s="60"/>
      <c r="E48" s="60"/>
      <c r="F48" s="71"/>
      <c r="G48" s="67"/>
      <c r="H48" s="60"/>
      <c r="I48" s="60"/>
      <c r="J48" s="60"/>
      <c r="K48" s="60"/>
      <c r="L48" s="60"/>
    </row>
    <row r="49" spans="2:12" ht="18.75" customHeight="1" x14ac:dyDescent="0.3">
      <c r="B49" s="60"/>
      <c r="C49" s="60"/>
      <c r="D49" s="60"/>
      <c r="E49" s="60"/>
      <c r="F49" s="71"/>
      <c r="G49" s="67"/>
      <c r="H49" s="60"/>
      <c r="I49" s="60"/>
      <c r="J49" s="60"/>
      <c r="K49" s="60"/>
      <c r="L49" s="60"/>
    </row>
    <row r="50" spans="2:12" ht="18.75" customHeight="1" x14ac:dyDescent="0.3">
      <c r="B50" s="60"/>
      <c r="C50" s="60"/>
      <c r="D50" s="60"/>
      <c r="E50" s="60"/>
      <c r="F50" s="71"/>
      <c r="G50" s="67"/>
      <c r="H50" s="60"/>
      <c r="I50" s="60"/>
      <c r="J50" s="60"/>
      <c r="K50" s="60"/>
      <c r="L50" s="60"/>
    </row>
    <row r="51" spans="2:12" ht="18.75" customHeight="1" x14ac:dyDescent="0.3"/>
    <row r="52" spans="2:12" ht="18.75" customHeight="1" x14ac:dyDescent="0.3"/>
    <row r="53" spans="2:12" ht="18.75" customHeight="1" x14ac:dyDescent="0.3"/>
    <row r="54" spans="2:12" ht="18.75" customHeight="1" x14ac:dyDescent="0.3"/>
    <row r="55" spans="2:12" ht="18.75" customHeight="1" x14ac:dyDescent="0.3"/>
  </sheetData>
  <mergeCells count="20">
    <mergeCell ref="B12:B14"/>
    <mergeCell ref="B34:G34"/>
    <mergeCell ref="B35:I35"/>
    <mergeCell ref="G2:J2"/>
    <mergeCell ref="B3:G3"/>
    <mergeCell ref="H4:J4"/>
    <mergeCell ref="C5:D5"/>
    <mergeCell ref="B7:B8"/>
    <mergeCell ref="B4:G4"/>
    <mergeCell ref="F5:G5"/>
    <mergeCell ref="B18:B19"/>
    <mergeCell ref="D41:H41"/>
    <mergeCell ref="D42:J42"/>
    <mergeCell ref="D36:J36"/>
    <mergeCell ref="D37:E37"/>
    <mergeCell ref="G37:I37"/>
    <mergeCell ref="D38:E40"/>
    <mergeCell ref="G38:G40"/>
    <mergeCell ref="I38:I40"/>
    <mergeCell ref="J38:J40"/>
  </mergeCells>
  <conditionalFormatting sqref="H38">
    <cfRule type="expression" dxfId="5" priority="4">
      <formula>L34=2</formula>
    </cfRule>
  </conditionalFormatting>
  <conditionalFormatting sqref="H39">
    <cfRule type="expression" dxfId="4" priority="3">
      <formula>L34=3</formula>
    </cfRule>
  </conditionalFormatting>
  <conditionalFormatting sqref="H40">
    <cfRule type="expression" dxfId="3" priority="1">
      <formula>L34&gt;=4</formula>
    </cfRule>
  </conditionalFormatting>
  <pageMargins left="0.7" right="0.7" top="0.75" bottom="0.75" header="0.3" footer="0.3"/>
  <pageSetup orientation="portrait" r:id="rId1"/>
  <headerFooter>
    <oddFooter>&amp;C&amp;1#&amp;"Arial"&amp;10&amp;K000000---Internal Use---</oddFooter>
  </headerFooter>
  <customProperties>
    <customPr name="FPMExcelClientCellBasedFunctionStatus" r:id="rId2"/>
    <customPr name="IbpWorksheetKeyString_GU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96035-DE85-46FC-8FB6-017F2F80C091}">
  <sheetPr>
    <tabColor rgb="FFFF66CC"/>
  </sheetPr>
  <dimension ref="A1:L54"/>
  <sheetViews>
    <sheetView topLeftCell="A5" workbookViewId="0">
      <selection activeCell="J5" sqref="J5"/>
    </sheetView>
  </sheetViews>
  <sheetFormatPr defaultColWidth="0" defaultRowHeight="18.75" customHeight="1" zeroHeight="1" x14ac:dyDescent="0.3"/>
  <cols>
    <col min="1" max="1" width="2.85546875" style="1" customWidth="1"/>
    <col min="2" max="2" width="45.85546875" style="1" customWidth="1"/>
    <col min="3" max="3" width="4.5703125" style="1" bestFit="1" customWidth="1"/>
    <col min="4" max="4" width="7.7109375" style="1" customWidth="1"/>
    <col min="5" max="5" width="17.140625" style="1" customWidth="1"/>
    <col min="6" max="6" width="16.28515625" style="1" bestFit="1" customWidth="1"/>
    <col min="7" max="7" width="3.5703125" style="1" customWidth="1"/>
    <col min="8" max="8" width="11.42578125" style="1" customWidth="1"/>
    <col min="9" max="9" width="3.5703125" style="1" customWidth="1"/>
    <col min="10" max="10" width="17.42578125" style="2" customWidth="1"/>
    <col min="11" max="11" width="1.140625" style="1" hidden="1" customWidth="1"/>
    <col min="12" max="12" width="24.5703125" style="2" hidden="1" customWidth="1"/>
    <col min="13" max="16384" width="9.140625" style="3" hidden="1"/>
  </cols>
  <sheetData>
    <row r="1" spans="1:12" x14ac:dyDescent="0.3"/>
    <row r="2" spans="1:12" x14ac:dyDescent="0.3">
      <c r="B2" s="125" t="s">
        <v>57</v>
      </c>
      <c r="C2" s="4"/>
      <c r="D2" s="4"/>
      <c r="E2" s="4"/>
      <c r="F2" s="4"/>
      <c r="G2" s="157"/>
      <c r="H2" s="157"/>
      <c r="I2" s="157"/>
      <c r="J2" s="157"/>
      <c r="L2" s="5"/>
    </row>
    <row r="3" spans="1:12" ht="36" customHeight="1" x14ac:dyDescent="0.3">
      <c r="A3" s="6"/>
      <c r="B3" s="158" t="s">
        <v>32</v>
      </c>
      <c r="C3" s="158"/>
      <c r="D3" s="158"/>
      <c r="E3" s="158"/>
      <c r="F3" s="158"/>
      <c r="G3" s="158"/>
      <c r="H3" s="159"/>
      <c r="I3" s="159"/>
      <c r="J3" s="159"/>
      <c r="L3" s="7"/>
    </row>
    <row r="4" spans="1:12" ht="108" customHeight="1" thickBot="1" x14ac:dyDescent="0.35">
      <c r="A4" s="64"/>
      <c r="B4" s="162" t="s">
        <v>33</v>
      </c>
      <c r="C4" s="162"/>
      <c r="D4" s="162"/>
      <c r="E4" s="162"/>
      <c r="F4" s="162"/>
      <c r="G4" s="162"/>
      <c r="H4" s="159" t="s">
        <v>0</v>
      </c>
      <c r="I4" s="159"/>
      <c r="J4" s="159"/>
      <c r="L4" s="7"/>
    </row>
    <row r="5" spans="1:12" s="10" customFormat="1" ht="33.75" customHeight="1" thickBot="1" x14ac:dyDescent="0.35">
      <c r="A5" s="8"/>
      <c r="B5" s="101" t="s">
        <v>38</v>
      </c>
      <c r="C5" s="160" t="s">
        <v>37</v>
      </c>
      <c r="D5" s="160"/>
      <c r="E5" s="102" t="s">
        <v>36</v>
      </c>
      <c r="F5" s="163" t="s">
        <v>1</v>
      </c>
      <c r="G5" s="163"/>
      <c r="H5" s="103" t="s">
        <v>35</v>
      </c>
      <c r="I5" s="104"/>
      <c r="J5" s="105" t="s">
        <v>2</v>
      </c>
      <c r="K5" s="9"/>
      <c r="L5" s="50"/>
    </row>
    <row r="6" spans="1:12" s="13" customFormat="1" ht="23.25" customHeight="1" thickBot="1" x14ac:dyDescent="0.35">
      <c r="A6" s="11"/>
      <c r="B6" s="97" t="s">
        <v>3</v>
      </c>
      <c r="C6" s="96"/>
      <c r="D6" s="96"/>
      <c r="E6" s="96"/>
      <c r="F6" s="98"/>
      <c r="G6" s="99"/>
      <c r="H6" s="96"/>
      <c r="I6" s="96"/>
      <c r="J6" s="100"/>
      <c r="L6" s="51" t="s">
        <v>26</v>
      </c>
    </row>
    <row r="7" spans="1:12" ht="30" customHeight="1" x14ac:dyDescent="0.3">
      <c r="B7" s="161" t="s">
        <v>34</v>
      </c>
      <c r="C7" s="72">
        <v>1</v>
      </c>
      <c r="D7" s="73" t="s">
        <v>18</v>
      </c>
      <c r="E7" s="74" t="s">
        <v>4</v>
      </c>
      <c r="F7" s="78">
        <v>11</v>
      </c>
      <c r="G7" s="79" t="s">
        <v>5</v>
      </c>
      <c r="H7" s="80"/>
      <c r="I7" s="81" t="s">
        <v>6</v>
      </c>
      <c r="J7" s="82">
        <f>IF(H7&gt;=4,F7*H7,)</f>
        <v>0</v>
      </c>
      <c r="K7" s="52" t="str">
        <f t="shared" ref="K7:K24" si="0">IF(J7&gt;0,"1","")</f>
        <v/>
      </c>
      <c r="L7" s="126">
        <f>IF(OR(_xlfn.NUMBERVALUE(K7),_xlfn.NUMBERVALUE(K8)),1,0)</f>
        <v>0</v>
      </c>
    </row>
    <row r="8" spans="1:12" ht="30" customHeight="1" x14ac:dyDescent="0.3">
      <c r="B8" s="161"/>
      <c r="C8" s="75">
        <v>1</v>
      </c>
      <c r="D8" s="76" t="s">
        <v>14</v>
      </c>
      <c r="E8" s="77" t="s">
        <v>15</v>
      </c>
      <c r="F8" s="78">
        <v>1</v>
      </c>
      <c r="G8" s="79" t="s">
        <v>5</v>
      </c>
      <c r="H8" s="80"/>
      <c r="I8" s="81" t="s">
        <v>6</v>
      </c>
      <c r="J8" s="82">
        <f>IF(H8&gt;=8,F8*H8,)</f>
        <v>0</v>
      </c>
      <c r="K8" s="52" t="str">
        <f t="shared" si="0"/>
        <v/>
      </c>
      <c r="L8" s="53"/>
    </row>
    <row r="9" spans="1:12" ht="30" customHeight="1" thickBot="1" x14ac:dyDescent="0.35">
      <c r="B9" s="47" t="s">
        <v>39</v>
      </c>
      <c r="C9" s="43">
        <v>1.5</v>
      </c>
      <c r="D9" s="44" t="s">
        <v>16</v>
      </c>
      <c r="E9" s="20" t="s">
        <v>17</v>
      </c>
      <c r="F9" s="83">
        <v>1</v>
      </c>
      <c r="G9" s="84" t="s">
        <v>5</v>
      </c>
      <c r="H9" s="85"/>
      <c r="I9" s="86" t="s">
        <v>6</v>
      </c>
      <c r="J9" s="87">
        <f>IF(H9&gt;=32,F9*H9,)</f>
        <v>0</v>
      </c>
      <c r="K9" s="52" t="str">
        <f t="shared" si="0"/>
        <v/>
      </c>
      <c r="L9" s="53">
        <f t="shared" ref="L9:L24" si="1">_xlfn.NUMBERVALUE(K9)</f>
        <v>0</v>
      </c>
    </row>
    <row r="10" spans="1:12" ht="18" customHeight="1" thickBot="1" x14ac:dyDescent="0.35">
      <c r="B10" s="88" t="s">
        <v>23</v>
      </c>
      <c r="C10" s="89"/>
      <c r="D10" s="90"/>
      <c r="E10" s="91"/>
      <c r="F10" s="92"/>
      <c r="G10" s="93"/>
      <c r="H10" s="94"/>
      <c r="I10" s="90"/>
      <c r="J10" s="95"/>
      <c r="K10" s="52" t="str">
        <f t="shared" si="0"/>
        <v/>
      </c>
      <c r="L10" s="53">
        <f t="shared" si="1"/>
        <v>0</v>
      </c>
    </row>
    <row r="11" spans="1:12" ht="30" customHeight="1" x14ac:dyDescent="0.3">
      <c r="B11" s="165" t="s">
        <v>40</v>
      </c>
      <c r="C11" s="72">
        <v>0.5</v>
      </c>
      <c r="D11" s="73" t="s">
        <v>18</v>
      </c>
      <c r="E11" s="74" t="s">
        <v>4</v>
      </c>
      <c r="F11" s="78">
        <v>6</v>
      </c>
      <c r="G11" s="79" t="s">
        <v>5</v>
      </c>
      <c r="H11" s="80"/>
      <c r="I11" s="81" t="s">
        <v>6</v>
      </c>
      <c r="J11" s="82">
        <f>IF(H11&gt;=4,F11*H11,)</f>
        <v>0</v>
      </c>
      <c r="K11" s="52" t="str">
        <f t="shared" si="0"/>
        <v/>
      </c>
      <c r="L11" s="126">
        <f>IF(OR(_xlfn.NUMBERVALUE(K11),_xlfn.NUMBERVALUE(K12),_xlfn.NUMBERVALUE(K13)),1,0)</f>
        <v>0</v>
      </c>
    </row>
    <row r="12" spans="1:12" ht="30" customHeight="1" x14ac:dyDescent="0.3">
      <c r="B12" s="166"/>
      <c r="C12" s="75">
        <v>2.5</v>
      </c>
      <c r="D12" s="76" t="s">
        <v>18</v>
      </c>
      <c r="E12" s="77" t="s">
        <v>7</v>
      </c>
      <c r="F12" s="78">
        <v>47</v>
      </c>
      <c r="G12" s="79" t="s">
        <v>5</v>
      </c>
      <c r="H12" s="80"/>
      <c r="I12" s="81" t="s">
        <v>6</v>
      </c>
      <c r="J12" s="82">
        <f t="shared" ref="J12" si="2">IF(H12&gt;=2,F12*H12,)</f>
        <v>0</v>
      </c>
      <c r="K12" s="52" t="str">
        <f t="shared" si="0"/>
        <v/>
      </c>
      <c r="L12" s="53"/>
    </row>
    <row r="13" spans="1:12" ht="30" customHeight="1" x14ac:dyDescent="0.3">
      <c r="B13" s="166"/>
      <c r="C13" s="72">
        <v>30</v>
      </c>
      <c r="D13" s="73" t="s">
        <v>18</v>
      </c>
      <c r="E13" s="74" t="s">
        <v>27</v>
      </c>
      <c r="F13" s="78">
        <v>660</v>
      </c>
      <c r="G13" s="79" t="s">
        <v>5</v>
      </c>
      <c r="H13" s="80"/>
      <c r="I13" s="81" t="s">
        <v>6</v>
      </c>
      <c r="J13" s="82">
        <f>IF(H13&gt;=1,F13*H13,)</f>
        <v>0</v>
      </c>
      <c r="K13" s="52" t="str">
        <f t="shared" si="0"/>
        <v/>
      </c>
      <c r="L13" s="53"/>
    </row>
    <row r="14" spans="1:12" ht="30" customHeight="1" x14ac:dyDescent="0.3">
      <c r="B14" s="47" t="s">
        <v>41</v>
      </c>
      <c r="C14" s="43">
        <v>2.5</v>
      </c>
      <c r="D14" s="44" t="s">
        <v>16</v>
      </c>
      <c r="E14" s="20" t="s">
        <v>8</v>
      </c>
      <c r="F14" s="83">
        <v>9</v>
      </c>
      <c r="G14" s="84" t="s">
        <v>5</v>
      </c>
      <c r="H14" s="85"/>
      <c r="I14" s="86" t="s">
        <v>6</v>
      </c>
      <c r="J14" s="87">
        <f>IF(H14&gt;=1,F14*H14,)</f>
        <v>0</v>
      </c>
      <c r="K14" s="52" t="str">
        <f t="shared" si="0"/>
        <v/>
      </c>
      <c r="L14" s="53">
        <f t="shared" si="1"/>
        <v>0</v>
      </c>
    </row>
    <row r="15" spans="1:12" ht="30" customHeight="1" x14ac:dyDescent="0.3">
      <c r="B15" s="48" t="s">
        <v>44</v>
      </c>
      <c r="C15" s="45">
        <v>1</v>
      </c>
      <c r="D15" s="46" t="s">
        <v>16</v>
      </c>
      <c r="E15" s="49" t="s">
        <v>4</v>
      </c>
      <c r="F15" s="78">
        <v>12</v>
      </c>
      <c r="G15" s="79" t="s">
        <v>5</v>
      </c>
      <c r="H15" s="80"/>
      <c r="I15" s="81" t="s">
        <v>6</v>
      </c>
      <c r="J15" s="82">
        <f>IF(H15&gt;=4,F15*H15,)</f>
        <v>0</v>
      </c>
      <c r="K15" s="52" t="str">
        <f t="shared" si="0"/>
        <v/>
      </c>
      <c r="L15" s="53">
        <f t="shared" si="1"/>
        <v>0</v>
      </c>
    </row>
    <row r="16" spans="1:12" ht="30" customHeight="1" x14ac:dyDescent="0.3">
      <c r="B16" s="154" t="s">
        <v>45</v>
      </c>
      <c r="C16" s="43">
        <v>1</v>
      </c>
      <c r="D16" s="44" t="s">
        <v>9</v>
      </c>
      <c r="E16" s="20" t="s">
        <v>4</v>
      </c>
      <c r="F16" s="83">
        <v>8</v>
      </c>
      <c r="G16" s="84" t="s">
        <v>5</v>
      </c>
      <c r="H16" s="85"/>
      <c r="I16" s="86" t="s">
        <v>6</v>
      </c>
      <c r="J16" s="87">
        <f>IF(H16&gt;=4,F16*H16,)</f>
        <v>0</v>
      </c>
      <c r="K16" s="52" t="str">
        <f t="shared" si="0"/>
        <v/>
      </c>
      <c r="L16" s="126">
        <f>IF(OR(_xlfn.NUMBERVALUE(K16),_xlfn.NUMBERVALUE(K17)),1,0)</f>
        <v>0</v>
      </c>
    </row>
    <row r="17" spans="2:12" ht="30" customHeight="1" x14ac:dyDescent="0.3">
      <c r="B17" s="154"/>
      <c r="C17" s="43">
        <v>2</v>
      </c>
      <c r="D17" s="44" t="s">
        <v>18</v>
      </c>
      <c r="E17" s="20" t="s">
        <v>7</v>
      </c>
      <c r="F17" s="83">
        <v>74</v>
      </c>
      <c r="G17" s="84" t="s">
        <v>5</v>
      </c>
      <c r="H17" s="85"/>
      <c r="I17" s="86" t="s">
        <v>6</v>
      </c>
      <c r="J17" s="87">
        <f t="shared" ref="J17:J18" si="3">IF(H17&gt;=2,F17*H17,)</f>
        <v>0</v>
      </c>
      <c r="K17" s="52" t="str">
        <f t="shared" si="0"/>
        <v/>
      </c>
      <c r="L17" s="53"/>
    </row>
    <row r="18" spans="2:12" ht="30" customHeight="1" x14ac:dyDescent="0.3">
      <c r="B18" s="48" t="s">
        <v>47</v>
      </c>
      <c r="C18" s="45">
        <v>2.5</v>
      </c>
      <c r="D18" s="46" t="s">
        <v>18</v>
      </c>
      <c r="E18" s="49" t="s">
        <v>7</v>
      </c>
      <c r="F18" s="78">
        <v>44</v>
      </c>
      <c r="G18" s="79" t="s">
        <v>5</v>
      </c>
      <c r="H18" s="80"/>
      <c r="I18" s="81" t="s">
        <v>6</v>
      </c>
      <c r="J18" s="82">
        <f t="shared" si="3"/>
        <v>0</v>
      </c>
      <c r="K18" s="52" t="str">
        <f t="shared" si="0"/>
        <v/>
      </c>
      <c r="L18" s="53">
        <f t="shared" si="1"/>
        <v>0</v>
      </c>
    </row>
    <row r="19" spans="2:12" ht="30" customHeight="1" thickBot="1" x14ac:dyDescent="0.35">
      <c r="B19" s="47" t="s">
        <v>21</v>
      </c>
      <c r="C19" s="43">
        <v>50</v>
      </c>
      <c r="D19" s="44" t="s">
        <v>16</v>
      </c>
      <c r="E19" s="20" t="s">
        <v>20</v>
      </c>
      <c r="F19" s="83">
        <v>2.5</v>
      </c>
      <c r="G19" s="84" t="s">
        <v>5</v>
      </c>
      <c r="H19" s="85"/>
      <c r="I19" s="86" t="s">
        <v>6</v>
      </c>
      <c r="J19" s="87">
        <f>IF(H19&gt;=10,F19*H19,)</f>
        <v>0</v>
      </c>
      <c r="K19" s="52" t="str">
        <f t="shared" si="0"/>
        <v/>
      </c>
      <c r="L19" s="53">
        <f t="shared" si="1"/>
        <v>0</v>
      </c>
    </row>
    <row r="20" spans="2:12" ht="21" customHeight="1" thickBot="1" x14ac:dyDescent="0.35">
      <c r="B20" s="107" t="s">
        <v>24</v>
      </c>
      <c r="C20" s="108"/>
      <c r="D20" s="109"/>
      <c r="E20" s="110"/>
      <c r="F20" s="111"/>
      <c r="G20" s="112"/>
      <c r="H20" s="113"/>
      <c r="I20" s="109"/>
      <c r="J20" s="114"/>
      <c r="K20" s="52" t="str">
        <f t="shared" si="0"/>
        <v/>
      </c>
      <c r="L20" s="53">
        <f t="shared" si="1"/>
        <v>0</v>
      </c>
    </row>
    <row r="21" spans="2:12" ht="30" customHeight="1" thickBot="1" x14ac:dyDescent="0.35">
      <c r="B21" s="48" t="s">
        <v>51</v>
      </c>
      <c r="C21" s="45">
        <v>1</v>
      </c>
      <c r="D21" s="46" t="s">
        <v>9</v>
      </c>
      <c r="E21" s="49" t="s">
        <v>4</v>
      </c>
      <c r="F21" s="78">
        <v>8</v>
      </c>
      <c r="G21" s="79" t="s">
        <v>5</v>
      </c>
      <c r="H21" s="80">
        <v>0</v>
      </c>
      <c r="I21" s="81" t="s">
        <v>6</v>
      </c>
      <c r="J21" s="82">
        <f>IF(H21&gt;=4,F21*H21,)</f>
        <v>0</v>
      </c>
      <c r="K21" s="52" t="str">
        <f t="shared" si="0"/>
        <v/>
      </c>
      <c r="L21" s="53">
        <f t="shared" si="1"/>
        <v>0</v>
      </c>
    </row>
    <row r="22" spans="2:12" ht="19.5" thickBot="1" x14ac:dyDescent="0.35">
      <c r="B22" s="115" t="s">
        <v>22</v>
      </c>
      <c r="C22" s="116"/>
      <c r="D22" s="117"/>
      <c r="E22" s="118"/>
      <c r="F22" s="119"/>
      <c r="G22" s="120"/>
      <c r="H22" s="121"/>
      <c r="I22" s="117"/>
      <c r="J22" s="122"/>
      <c r="K22" s="52" t="str">
        <f t="shared" si="0"/>
        <v/>
      </c>
      <c r="L22" s="53">
        <f t="shared" si="1"/>
        <v>0</v>
      </c>
    </row>
    <row r="23" spans="2:12" ht="30" customHeight="1" x14ac:dyDescent="0.3">
      <c r="B23" s="47" t="s">
        <v>55</v>
      </c>
      <c r="C23" s="14">
        <v>1</v>
      </c>
      <c r="D23" s="15" t="s">
        <v>46</v>
      </c>
      <c r="E23" s="20" t="s">
        <v>4</v>
      </c>
      <c r="F23" s="83">
        <v>7</v>
      </c>
      <c r="G23" s="84" t="s">
        <v>5</v>
      </c>
      <c r="H23" s="85"/>
      <c r="I23" s="86" t="s">
        <v>6</v>
      </c>
      <c r="J23" s="87">
        <f>IF(H23&gt;=4,F23*H23,)</f>
        <v>0</v>
      </c>
      <c r="K23" s="52" t="str">
        <f t="shared" si="0"/>
        <v/>
      </c>
      <c r="L23" s="53">
        <f t="shared" si="1"/>
        <v>0</v>
      </c>
    </row>
    <row r="24" spans="2:12" ht="30" customHeight="1" x14ac:dyDescent="0.3">
      <c r="B24" s="48" t="s">
        <v>58</v>
      </c>
      <c r="C24" s="45">
        <v>1</v>
      </c>
      <c r="D24" s="46" t="s">
        <v>16</v>
      </c>
      <c r="E24" s="49" t="s">
        <v>4</v>
      </c>
      <c r="F24" s="78">
        <v>26</v>
      </c>
      <c r="G24" s="79" t="s">
        <v>5</v>
      </c>
      <c r="H24" s="80"/>
      <c r="I24" s="81" t="s">
        <v>6</v>
      </c>
      <c r="J24" s="82">
        <f>IF(H24&gt;=4,F24*H24,)</f>
        <v>0</v>
      </c>
      <c r="K24" s="52" t="str">
        <f t="shared" si="0"/>
        <v/>
      </c>
      <c r="L24" s="53">
        <f t="shared" si="1"/>
        <v>0</v>
      </c>
    </row>
    <row r="25" spans="2:12" x14ac:dyDescent="0.3">
      <c r="B25" s="12"/>
      <c r="C25" s="16"/>
      <c r="D25" s="17"/>
      <c r="E25" s="18"/>
      <c r="F25" s="21"/>
      <c r="G25" s="21"/>
      <c r="H25" s="21"/>
      <c r="I25" s="21"/>
      <c r="J25" s="19"/>
      <c r="K25" s="54"/>
      <c r="L25" s="55"/>
    </row>
    <row r="26" spans="2:12" ht="23.25" customHeight="1" x14ac:dyDescent="0.3">
      <c r="B26" s="155" t="s">
        <v>25</v>
      </c>
      <c r="C26" s="155"/>
      <c r="D26" s="155"/>
      <c r="E26" s="155"/>
      <c r="F26" s="155"/>
      <c r="G26" s="155"/>
      <c r="H26" s="22" t="s">
        <v>10</v>
      </c>
      <c r="I26" s="23" t="s">
        <v>6</v>
      </c>
      <c r="J26" s="62">
        <f>IF(((SUM(J7:J24))&gt;=300),(SUM(J7:J24)),0)</f>
        <v>0</v>
      </c>
      <c r="K26" s="52">
        <f>SUM(K7:K24)</f>
        <v>0</v>
      </c>
      <c r="L26" s="56">
        <f>SUM(L7:L24)</f>
        <v>0</v>
      </c>
    </row>
    <row r="27" spans="2:12" ht="19.5" thickBot="1" x14ac:dyDescent="0.35">
      <c r="B27" s="156" t="str">
        <f>IF(J26&lt;=0,"Minimum Rebate about of $300 has not been met","")</f>
        <v>Minimum Rebate about of $300 has not been met</v>
      </c>
      <c r="C27" s="156"/>
      <c r="D27" s="156"/>
      <c r="E27" s="156"/>
      <c r="F27" s="156"/>
      <c r="G27" s="156"/>
      <c r="H27" s="156"/>
      <c r="I27" s="156"/>
      <c r="J27" s="25"/>
      <c r="L27" s="25"/>
    </row>
    <row r="28" spans="2:12" ht="26.25" x14ac:dyDescent="0.3">
      <c r="B28" s="2"/>
      <c r="C28" s="26"/>
      <c r="D28" s="136" t="s">
        <v>11</v>
      </c>
      <c r="E28" s="137"/>
      <c r="F28" s="137"/>
      <c r="G28" s="137"/>
      <c r="H28" s="137"/>
      <c r="I28" s="137"/>
      <c r="J28" s="138"/>
      <c r="L28" s="57"/>
    </row>
    <row r="29" spans="2:12" ht="31.15" customHeight="1" thickBot="1" x14ac:dyDescent="0.35">
      <c r="B29" s="30"/>
      <c r="C29" s="28"/>
      <c r="D29" s="139" t="s">
        <v>28</v>
      </c>
      <c r="E29" s="140"/>
      <c r="F29" s="129" t="s">
        <v>29</v>
      </c>
      <c r="G29" s="140" t="s">
        <v>30</v>
      </c>
      <c r="H29" s="140"/>
      <c r="I29" s="140"/>
      <c r="J29" s="130" t="s">
        <v>12</v>
      </c>
      <c r="L29" s="58"/>
    </row>
    <row r="30" spans="2:12" ht="18.75" customHeight="1" x14ac:dyDescent="0.3">
      <c r="B30" s="59"/>
      <c r="C30" s="29"/>
      <c r="D30" s="141">
        <f>J26</f>
        <v>0</v>
      </c>
      <c r="E30" s="142"/>
      <c r="F30" s="123">
        <v>2</v>
      </c>
      <c r="G30" s="147" t="s">
        <v>60</v>
      </c>
      <c r="H30" s="31">
        <v>0.15</v>
      </c>
      <c r="I30" s="149" t="s">
        <v>6</v>
      </c>
      <c r="J30" s="151">
        <f>IF(L26=3,(D30*H31),IF(L26=2,(D30*H30),IF(L26&gt;=4,(D30*H32),0)))</f>
        <v>0</v>
      </c>
      <c r="L30" s="32"/>
    </row>
    <row r="31" spans="2:12" ht="18.75" customHeight="1" x14ac:dyDescent="0.3">
      <c r="B31" s="27"/>
      <c r="C31" s="29"/>
      <c r="D31" s="143"/>
      <c r="E31" s="144"/>
      <c r="F31" s="123">
        <v>3</v>
      </c>
      <c r="G31" s="147"/>
      <c r="H31" s="31">
        <v>0.2</v>
      </c>
      <c r="I31" s="149"/>
      <c r="J31" s="152"/>
      <c r="L31" s="32"/>
    </row>
    <row r="32" spans="2:12" ht="18.75" customHeight="1" thickBot="1" x14ac:dyDescent="0.35">
      <c r="B32" s="27"/>
      <c r="C32" s="33"/>
      <c r="D32" s="145"/>
      <c r="E32" s="146"/>
      <c r="F32" s="131" t="s">
        <v>31</v>
      </c>
      <c r="G32" s="148"/>
      <c r="H32" s="132">
        <v>0.3</v>
      </c>
      <c r="I32" s="150"/>
      <c r="J32" s="153"/>
      <c r="L32" s="32"/>
    </row>
    <row r="33" spans="1:12" ht="21" customHeight="1" thickBot="1" x14ac:dyDescent="0.35">
      <c r="B33" s="34"/>
      <c r="C33" s="35"/>
      <c r="D33" s="133" t="s">
        <v>13</v>
      </c>
      <c r="E33" s="134"/>
      <c r="F33" s="134"/>
      <c r="G33" s="134"/>
      <c r="H33" s="134"/>
      <c r="I33" s="127" t="s">
        <v>6</v>
      </c>
      <c r="J33" s="128">
        <f>IF(J26&lt;&gt;"–",J26+SUM(J30:J32),"–")</f>
        <v>0</v>
      </c>
      <c r="L33" s="24"/>
    </row>
    <row r="34" spans="1:12" s="39" customFormat="1" x14ac:dyDescent="0.25">
      <c r="A34" s="37"/>
      <c r="B34" s="38"/>
      <c r="C34" s="38"/>
      <c r="D34" s="135"/>
      <c r="E34" s="135"/>
      <c r="F34" s="135"/>
      <c r="G34" s="135"/>
      <c r="H34" s="135"/>
      <c r="I34" s="135"/>
      <c r="J34" s="135"/>
      <c r="K34" s="37"/>
      <c r="L34" s="36"/>
    </row>
    <row r="35" spans="1:12" s="42" customFormat="1" x14ac:dyDescent="0.3">
      <c r="A35" s="40"/>
      <c r="B35" s="41"/>
      <c r="C35" s="41"/>
      <c r="D35" s="38"/>
      <c r="E35" s="38"/>
      <c r="F35" s="38"/>
      <c r="G35" s="38"/>
      <c r="H35" s="38"/>
      <c r="I35" s="38"/>
      <c r="J35" s="38"/>
      <c r="K35" s="40"/>
      <c r="L35" s="38"/>
    </row>
    <row r="36" spans="1:12" ht="18.75" customHeight="1" x14ac:dyDescent="0.3">
      <c r="B36" s="60"/>
      <c r="C36" s="60"/>
      <c r="D36" s="60"/>
      <c r="E36" s="60"/>
      <c r="F36" s="60"/>
      <c r="G36" s="60"/>
      <c r="H36" s="60"/>
      <c r="I36" s="60"/>
      <c r="J36" s="164"/>
      <c r="K36" s="60"/>
      <c r="L36" s="60"/>
    </row>
    <row r="37" spans="1:12" ht="18.75" customHeight="1" x14ac:dyDescent="0.3">
      <c r="B37" s="60"/>
      <c r="C37" s="60"/>
      <c r="D37" s="60"/>
      <c r="E37" s="60"/>
      <c r="F37" s="60"/>
      <c r="G37" s="60"/>
      <c r="H37" s="60"/>
      <c r="I37" s="60"/>
      <c r="J37" s="164"/>
      <c r="K37" s="60"/>
      <c r="L37" s="60"/>
    </row>
    <row r="38" spans="1:12" ht="18.75" customHeight="1" x14ac:dyDescent="0.3">
      <c r="B38" s="60"/>
      <c r="C38" s="60"/>
      <c r="D38" s="60"/>
      <c r="E38" s="60"/>
      <c r="F38" s="60"/>
      <c r="G38" s="60"/>
      <c r="H38" s="60"/>
      <c r="I38" s="60"/>
      <c r="J38" s="164"/>
      <c r="K38" s="60"/>
      <c r="L38" s="60"/>
    </row>
    <row r="39" spans="1:12" ht="18.75" customHeight="1" x14ac:dyDescent="0.3"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</row>
    <row r="40" spans="1:12" ht="18.75" customHeight="1" x14ac:dyDescent="0.3"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</row>
    <row r="41" spans="1:12" ht="18.75" customHeight="1" x14ac:dyDescent="0.3"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</row>
    <row r="42" spans="1:12" ht="18.75" customHeight="1" x14ac:dyDescent="0.3"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</row>
    <row r="43" spans="1:12" ht="18.75" customHeight="1" x14ac:dyDescent="0.3"/>
    <row r="44" spans="1:12" ht="18.75" customHeight="1" x14ac:dyDescent="0.3"/>
    <row r="45" spans="1:12" ht="18.75" customHeight="1" x14ac:dyDescent="0.3"/>
    <row r="46" spans="1:12" ht="18.75" customHeight="1" x14ac:dyDescent="0.3"/>
    <row r="47" spans="1:12" ht="18.75" customHeight="1" x14ac:dyDescent="0.3"/>
    <row r="48" spans="1:12" ht="18.75" customHeight="1" x14ac:dyDescent="0.3"/>
    <row r="49" ht="18.75" customHeight="1" x14ac:dyDescent="0.3"/>
    <row r="50" ht="18.75" customHeight="1" x14ac:dyDescent="0.3"/>
    <row r="51" ht="18.75" customHeight="1" x14ac:dyDescent="0.3"/>
    <row r="52" ht="18.75" customHeight="1" x14ac:dyDescent="0.3"/>
    <row r="53" ht="18.75" customHeight="1" x14ac:dyDescent="0.3"/>
    <row r="54" ht="18.75" customHeight="1" x14ac:dyDescent="0.3"/>
  </sheetData>
  <mergeCells count="22">
    <mergeCell ref="B16:B17"/>
    <mergeCell ref="D30:E32"/>
    <mergeCell ref="G30:G32"/>
    <mergeCell ref="I30:I32"/>
    <mergeCell ref="J30:J32"/>
    <mergeCell ref="G29:I29"/>
    <mergeCell ref="D33:H33"/>
    <mergeCell ref="J36:J38"/>
    <mergeCell ref="B7:B8"/>
    <mergeCell ref="G2:J2"/>
    <mergeCell ref="B3:G3"/>
    <mergeCell ref="H3:J3"/>
    <mergeCell ref="C5:D5"/>
    <mergeCell ref="F5:G5"/>
    <mergeCell ref="B4:G4"/>
    <mergeCell ref="H4:J4"/>
    <mergeCell ref="D34:J34"/>
    <mergeCell ref="B11:B13"/>
    <mergeCell ref="B26:G26"/>
    <mergeCell ref="B27:I27"/>
    <mergeCell ref="D28:J28"/>
    <mergeCell ref="D29:E29"/>
  </mergeCells>
  <conditionalFormatting sqref="H30">
    <cfRule type="expression" dxfId="2" priority="3">
      <formula>L26=2</formula>
    </cfRule>
  </conditionalFormatting>
  <conditionalFormatting sqref="H31">
    <cfRule type="expression" dxfId="1" priority="2">
      <formula>L26=3</formula>
    </cfRule>
  </conditionalFormatting>
  <conditionalFormatting sqref="H32">
    <cfRule type="expression" dxfId="0" priority="1">
      <formula>L26&gt;=4</formula>
    </cfRule>
  </conditionalFormatting>
  <pageMargins left="0.7" right="0.7" top="0.75" bottom="0.75" header="0.3" footer="0.3"/>
  <pageSetup orientation="portrait" r:id="rId1"/>
  <headerFooter>
    <oddFooter>&amp;C&amp;1#&amp;"Arial"&amp;10&amp;K000000---Internal Use---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5C58F5046A0E4182DBC2A12A36F880" ma:contentTypeVersion="11" ma:contentTypeDescription="Create a new document." ma:contentTypeScope="" ma:versionID="1cd8733a61948fec5a77b6061d2fe921">
  <xsd:schema xmlns:xsd="http://www.w3.org/2001/XMLSchema" xmlns:xs="http://www.w3.org/2001/XMLSchema" xmlns:p="http://schemas.microsoft.com/office/2006/metadata/properties" xmlns:ns2="fd518cb1-92d4-4edb-a7c8-c710b6af3ac0" xmlns:ns3="8d38aee3-96a3-46ee-b29c-d50d11bc49be" targetNamespace="http://schemas.microsoft.com/office/2006/metadata/properties" ma:root="true" ma:fieldsID="3e646498bb7c74a628afbdf18f466f8d" ns2:_="" ns3:_="">
    <xsd:import namespace="fd518cb1-92d4-4edb-a7c8-c710b6af3ac0"/>
    <xsd:import namespace="8d38aee3-96a3-46ee-b29c-d50d11bc49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518cb1-92d4-4edb-a7c8-c710b6af3a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38aee3-96a3-46ee-b29c-d50d11bc49b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E46336-9FB9-4305-A07F-3E2379A809DE}"/>
</file>

<file path=customXml/itemProps2.xml><?xml version="1.0" encoding="utf-8"?>
<ds:datastoreItem xmlns:ds="http://schemas.openxmlformats.org/officeDocument/2006/customXml" ds:itemID="{16A0611E-4D88-4B2E-9D3B-C32384EFFCEE}"/>
</file>

<file path=customXml/itemProps3.xml><?xml version="1.0" encoding="utf-8"?>
<ds:datastoreItem xmlns:ds="http://schemas.openxmlformats.org/officeDocument/2006/customXml" ds:itemID="{1AC77CF9-4934-4755-AF62-E3877B5808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Turf</vt:lpstr>
      <vt:lpstr>Ornamental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Young, Jay</dc:creator>
  <cp:lastModifiedBy>Colm</cp:lastModifiedBy>
  <dcterms:created xsi:type="dcterms:W3CDTF">2023-06-08T16:38:39Z</dcterms:created>
  <dcterms:modified xsi:type="dcterms:W3CDTF">2023-08-31T00:24:56Z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d28e344-bb15-459b-97fd-14fa06bc1052_Enabled">
    <vt:lpwstr>true</vt:lpwstr>
  </property>
  <property fmtid="{D5CDD505-2E9C-101B-9397-08002B2CF9AE}" pid="3" name="MSIP_Label_0d28e344-bb15-459b-97fd-14fa06bc1052_SetDate">
    <vt:lpwstr>2023-08-30T23:01:49Z</vt:lpwstr>
  </property>
  <property fmtid="{D5CDD505-2E9C-101B-9397-08002B2CF9AE}" pid="4" name="MSIP_Label_0d28e344-bb15-459b-97fd-14fa06bc1052_Method">
    <vt:lpwstr>Standard</vt:lpwstr>
  </property>
  <property fmtid="{D5CDD505-2E9C-101B-9397-08002B2CF9AE}" pid="5" name="MSIP_Label_0d28e344-bb15-459b-97fd-14fa06bc1052_Name">
    <vt:lpwstr>Not Protected (Internal Use)</vt:lpwstr>
  </property>
  <property fmtid="{D5CDD505-2E9C-101B-9397-08002B2CF9AE}" pid="6" name="MSIP_Label_0d28e344-bb15-459b-97fd-14fa06bc1052_SiteId">
    <vt:lpwstr>3e20ecb2-9cb0-4df1-ad7b-914e31dcdda4</vt:lpwstr>
  </property>
  <property fmtid="{D5CDD505-2E9C-101B-9397-08002B2CF9AE}" pid="7" name="MSIP_Label_0d28e344-bb15-459b-97fd-14fa06bc1052_ActionId">
    <vt:lpwstr>336b5481-2bdc-4e0e-8d13-3151352f597b</vt:lpwstr>
  </property>
  <property fmtid="{D5CDD505-2E9C-101B-9397-08002B2CF9AE}" pid="8" name="MSIP_Label_0d28e344-bb15-459b-97fd-14fa06bc1052_ContentBits">
    <vt:lpwstr>2</vt:lpwstr>
  </property>
  <property fmtid="{D5CDD505-2E9C-101B-9397-08002B2CF9AE}" pid="9" name="ContentTypeId">
    <vt:lpwstr>0x010100AF5C58F5046A0E4182DBC2A12A36F880</vt:lpwstr>
  </property>
</Properties>
</file>